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1/Goldman/Final/Supplementary/"/>
    </mc:Choice>
  </mc:AlternateContent>
  <xr:revisionPtr revIDLastSave="0" documentId="13_ncr:1_{0E12EC00-43C8-5844-81FD-D61DC1F21817}" xr6:coauthVersionLast="36" xr6:coauthVersionMax="47" xr10:uidLastSave="{00000000-0000-0000-0000-000000000000}"/>
  <bookViews>
    <workbookView xWindow="1040" yWindow="500" windowWidth="32560" windowHeight="19480" xr2:uid="{620A0494-DF3B-1948-8915-9C509C025BAC}"/>
  </bookViews>
  <sheets>
    <sheet name="Citation" sheetId="8" r:id="rId1"/>
    <sheet name="Likert Survey Data" sheetId="7" r:id="rId2"/>
    <sheet name="HVO Fig8 &amp; Fig10 " sheetId="1" r:id="rId3"/>
    <sheet name="CMs Fig10" sheetId="3" r:id="rId4"/>
    <sheet name="News Media Fig9 &amp; Fig10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5" i="7" l="1"/>
  <c r="AG85" i="7"/>
  <c r="AE85" i="7"/>
  <c r="AC85" i="7"/>
  <c r="AA85" i="7"/>
  <c r="Y85" i="7"/>
  <c r="AI84" i="7"/>
  <c r="AG84" i="7"/>
  <c r="AE84" i="7"/>
  <c r="AC84" i="7"/>
  <c r="AA84" i="7"/>
  <c r="Y84" i="7"/>
  <c r="AI83" i="7"/>
  <c r="AG83" i="7"/>
  <c r="AE83" i="7"/>
  <c r="AC83" i="7"/>
  <c r="AA83" i="7"/>
  <c r="Y83" i="7"/>
  <c r="AI82" i="7"/>
  <c r="AG82" i="7"/>
  <c r="AE82" i="7"/>
  <c r="AC82" i="7"/>
  <c r="AA82" i="7"/>
  <c r="Y82" i="7"/>
  <c r="AI81" i="7"/>
  <c r="AG81" i="7"/>
  <c r="AE81" i="7"/>
  <c r="AC81" i="7"/>
  <c r="AA81" i="7"/>
  <c r="Y81" i="7"/>
  <c r="AI80" i="7"/>
  <c r="AG80" i="7"/>
  <c r="AE80" i="7"/>
  <c r="AC80" i="7"/>
  <c r="AA80" i="7"/>
  <c r="Y80" i="7"/>
  <c r="AI79" i="7"/>
  <c r="AG79" i="7"/>
  <c r="AE79" i="7"/>
  <c r="AC79" i="7"/>
  <c r="AA79" i="7"/>
  <c r="Y79" i="7"/>
  <c r="AI78" i="7"/>
  <c r="AG78" i="7"/>
  <c r="AE78" i="7"/>
  <c r="AC78" i="7"/>
  <c r="AA78" i="7"/>
  <c r="Y78" i="7"/>
  <c r="AI76" i="7"/>
  <c r="AG76" i="7"/>
  <c r="AE76" i="7"/>
  <c r="AC76" i="7"/>
  <c r="AA76" i="7"/>
  <c r="Y76" i="7"/>
  <c r="AI75" i="7"/>
  <c r="AG75" i="7"/>
  <c r="AE75" i="7"/>
  <c r="AC75" i="7"/>
  <c r="AA75" i="7"/>
  <c r="Y75" i="7"/>
  <c r="AI74" i="7"/>
  <c r="AG74" i="7"/>
  <c r="AE74" i="7"/>
  <c r="AC74" i="7"/>
  <c r="AA74" i="7"/>
  <c r="Y74" i="7"/>
  <c r="AI73" i="7"/>
  <c r="AG73" i="7"/>
  <c r="AE73" i="7"/>
  <c r="AC73" i="7"/>
  <c r="AA73" i="7"/>
  <c r="Y73" i="7"/>
  <c r="AI72" i="7"/>
  <c r="AG72" i="7"/>
  <c r="AE72" i="7"/>
  <c r="AC72" i="7"/>
  <c r="AA72" i="7"/>
  <c r="Y72" i="7"/>
  <c r="AI71" i="7"/>
  <c r="AG71" i="7"/>
  <c r="AE71" i="7"/>
  <c r="AC71" i="7"/>
  <c r="AA71" i="7"/>
  <c r="Y71" i="7"/>
  <c r="AI70" i="7"/>
  <c r="AG70" i="7"/>
  <c r="AE70" i="7"/>
  <c r="AC70" i="7"/>
  <c r="AA70" i="7"/>
  <c r="Y70" i="7"/>
  <c r="AI69" i="7"/>
  <c r="AG69" i="7"/>
  <c r="AE69" i="7"/>
  <c r="AC69" i="7"/>
  <c r="AA69" i="7"/>
  <c r="Y69" i="7"/>
  <c r="AI68" i="7"/>
  <c r="AG68" i="7"/>
  <c r="AE68" i="7"/>
  <c r="AC68" i="7"/>
  <c r="AA68" i="7"/>
  <c r="Y68" i="7"/>
  <c r="AI67" i="7"/>
  <c r="AG67" i="7"/>
  <c r="AE67" i="7"/>
  <c r="AC67" i="7"/>
  <c r="AA67" i="7"/>
  <c r="Y67" i="7"/>
  <c r="AI66" i="7"/>
  <c r="AG66" i="7"/>
  <c r="AE66" i="7"/>
  <c r="AC66" i="7"/>
  <c r="AA66" i="7"/>
  <c r="Y66" i="7"/>
  <c r="AI65" i="7"/>
  <c r="AG65" i="7"/>
  <c r="AE65" i="7"/>
  <c r="AC65" i="7"/>
  <c r="AA65" i="7"/>
  <c r="Y65" i="7"/>
  <c r="AI64" i="7"/>
  <c r="AG64" i="7"/>
  <c r="AE64" i="7"/>
  <c r="AC64" i="7"/>
  <c r="AA64" i="7"/>
  <c r="Y64" i="7"/>
  <c r="AI63" i="7"/>
  <c r="AG63" i="7"/>
  <c r="AE63" i="7"/>
  <c r="AC63" i="7"/>
  <c r="AA63" i="7"/>
  <c r="Y63" i="7"/>
  <c r="AI62" i="7"/>
  <c r="AG62" i="7"/>
  <c r="AE62" i="7"/>
  <c r="AC62" i="7"/>
  <c r="AA62" i="7"/>
  <c r="Y62" i="7"/>
  <c r="AI61" i="7"/>
  <c r="AG61" i="7"/>
  <c r="AE61" i="7"/>
  <c r="AC61" i="7"/>
  <c r="AA61" i="7"/>
  <c r="Y61" i="7"/>
  <c r="AI60" i="7"/>
  <c r="AG60" i="7"/>
  <c r="AE60" i="7"/>
  <c r="AC60" i="7"/>
  <c r="AA60" i="7"/>
  <c r="Y60" i="7"/>
  <c r="AI59" i="7"/>
  <c r="AG59" i="7"/>
  <c r="AE59" i="7"/>
  <c r="AC59" i="7"/>
  <c r="AA59" i="7"/>
  <c r="Y59" i="7"/>
  <c r="AI58" i="7"/>
  <c r="AG58" i="7"/>
  <c r="AE58" i="7"/>
  <c r="AC58" i="7"/>
  <c r="AA58" i="7"/>
  <c r="Y58" i="7"/>
  <c r="AI57" i="7"/>
  <c r="AG57" i="7"/>
  <c r="AE57" i="7"/>
  <c r="AC57" i="7"/>
  <c r="AA57" i="7"/>
  <c r="Y57" i="7"/>
  <c r="AI56" i="7"/>
  <c r="AG56" i="7"/>
  <c r="AE56" i="7"/>
  <c r="AC56" i="7"/>
  <c r="AA56" i="7"/>
  <c r="Y56" i="7"/>
  <c r="AI55" i="7"/>
  <c r="AG55" i="7"/>
  <c r="AE55" i="7"/>
  <c r="AC55" i="7"/>
  <c r="AA55" i="7"/>
  <c r="Y55" i="7"/>
  <c r="AI54" i="7"/>
  <c r="AG54" i="7"/>
  <c r="AE54" i="7"/>
  <c r="AC54" i="7"/>
  <c r="AA54" i="7"/>
  <c r="Y54" i="7"/>
  <c r="AI53" i="7"/>
  <c r="AG53" i="7"/>
  <c r="AE53" i="7"/>
  <c r="AC53" i="7"/>
  <c r="AA53" i="7"/>
  <c r="Y53" i="7"/>
  <c r="AI52" i="7"/>
  <c r="AG52" i="7"/>
  <c r="AE52" i="7"/>
  <c r="AC52" i="7"/>
  <c r="AA52" i="7"/>
  <c r="Y52" i="7"/>
  <c r="AI51" i="7"/>
  <c r="AG51" i="7"/>
  <c r="AE51" i="7"/>
  <c r="AC51" i="7"/>
  <c r="AA51" i="7"/>
  <c r="Y51" i="7"/>
  <c r="AI50" i="7"/>
  <c r="AG50" i="7"/>
  <c r="AE50" i="7"/>
  <c r="AC50" i="7"/>
  <c r="AA50" i="7"/>
  <c r="Y50" i="7"/>
  <c r="AI49" i="7"/>
  <c r="AG49" i="7"/>
  <c r="AE49" i="7"/>
  <c r="AC49" i="7"/>
  <c r="AA49" i="7"/>
  <c r="Y49" i="7"/>
  <c r="AI48" i="7"/>
  <c r="AG48" i="7"/>
  <c r="AE48" i="7"/>
  <c r="AC48" i="7"/>
  <c r="AA48" i="7"/>
  <c r="Y48" i="7"/>
  <c r="AI47" i="7"/>
  <c r="AG47" i="7"/>
  <c r="AE47" i="7"/>
  <c r="AC47" i="7"/>
  <c r="AA47" i="7"/>
  <c r="Y47" i="7"/>
  <c r="AI46" i="7"/>
  <c r="AG46" i="7"/>
  <c r="AE46" i="7"/>
  <c r="AC46" i="7"/>
  <c r="AA46" i="7"/>
  <c r="Y46" i="7"/>
  <c r="AI45" i="7"/>
  <c r="AG45" i="7"/>
  <c r="AE45" i="7"/>
  <c r="AC45" i="7"/>
  <c r="AA45" i="7"/>
  <c r="Y45" i="7"/>
  <c r="AI44" i="7"/>
  <c r="AG44" i="7"/>
  <c r="AE44" i="7"/>
  <c r="AC44" i="7"/>
  <c r="AA44" i="7"/>
  <c r="Y44" i="7"/>
  <c r="AI43" i="7"/>
  <c r="AG43" i="7"/>
  <c r="AE43" i="7"/>
  <c r="AC43" i="7"/>
  <c r="AA43" i="7"/>
  <c r="Y43" i="7"/>
  <c r="AI42" i="7"/>
  <c r="AG42" i="7"/>
  <c r="AE42" i="7"/>
  <c r="AC42" i="7"/>
  <c r="AA42" i="7"/>
  <c r="Y42" i="7"/>
  <c r="AI41" i="7"/>
  <c r="AG41" i="7"/>
  <c r="AE41" i="7"/>
  <c r="AC41" i="7"/>
  <c r="AA41" i="7"/>
  <c r="Y41" i="7"/>
  <c r="AI40" i="7"/>
  <c r="AG40" i="7"/>
  <c r="AE40" i="7"/>
  <c r="AC40" i="7"/>
  <c r="AA40" i="7"/>
  <c r="Y40" i="7"/>
  <c r="AI39" i="7"/>
  <c r="AG39" i="7"/>
  <c r="AE39" i="7"/>
  <c r="AC39" i="7"/>
  <c r="AA39" i="7"/>
  <c r="Y39" i="7"/>
  <c r="AI38" i="7"/>
  <c r="AG38" i="7"/>
  <c r="AE38" i="7"/>
  <c r="AC38" i="7"/>
  <c r="AA38" i="7"/>
  <c r="Y38" i="7"/>
  <c r="AI37" i="7"/>
  <c r="AG37" i="7"/>
  <c r="AE37" i="7"/>
  <c r="AC37" i="7"/>
  <c r="AA37" i="7"/>
  <c r="Y37" i="7"/>
  <c r="AI36" i="7"/>
  <c r="AG36" i="7"/>
  <c r="AE36" i="7"/>
  <c r="AC36" i="7"/>
  <c r="AA36" i="7"/>
  <c r="Y36" i="7"/>
  <c r="AI35" i="7"/>
  <c r="AG35" i="7"/>
  <c r="AE35" i="7"/>
  <c r="AC35" i="7"/>
  <c r="AA35" i="7"/>
  <c r="Y35" i="7"/>
  <c r="AI34" i="7"/>
  <c r="AG34" i="7"/>
  <c r="AE34" i="7"/>
  <c r="AC34" i="7"/>
  <c r="AA34" i="7"/>
  <c r="Y34" i="7"/>
  <c r="AI33" i="7"/>
  <c r="AG33" i="7"/>
  <c r="AE33" i="7"/>
  <c r="AC33" i="7"/>
  <c r="AA33" i="7"/>
  <c r="Y33" i="7"/>
  <c r="AI32" i="7"/>
  <c r="AG32" i="7"/>
  <c r="AE32" i="7"/>
  <c r="AC32" i="7"/>
  <c r="AA32" i="7"/>
  <c r="Y32" i="7"/>
  <c r="AI31" i="7"/>
  <c r="AG31" i="7"/>
  <c r="AE31" i="7"/>
  <c r="AC31" i="7"/>
  <c r="AA31" i="7"/>
  <c r="Y31" i="7"/>
  <c r="AI30" i="7"/>
  <c r="AG30" i="7"/>
  <c r="AE30" i="7"/>
  <c r="AC30" i="7"/>
  <c r="AA30" i="7"/>
  <c r="Y30" i="7"/>
  <c r="AI29" i="7"/>
  <c r="AG29" i="7"/>
  <c r="AE29" i="7"/>
  <c r="AC29" i="7"/>
  <c r="AA29" i="7"/>
  <c r="Y29" i="7"/>
  <c r="AI28" i="7"/>
  <c r="AG28" i="7"/>
  <c r="AE28" i="7"/>
  <c r="AC28" i="7"/>
  <c r="AA28" i="7"/>
  <c r="Y28" i="7"/>
  <c r="AI27" i="7"/>
  <c r="AG27" i="7"/>
  <c r="AE27" i="7"/>
  <c r="AC27" i="7"/>
  <c r="AA27" i="7"/>
  <c r="Y27" i="7"/>
  <c r="AI26" i="7"/>
  <c r="AG26" i="7"/>
  <c r="AE26" i="7"/>
  <c r="AC26" i="7"/>
  <c r="AA26" i="7"/>
  <c r="Y26" i="7"/>
  <c r="AI25" i="7"/>
  <c r="AG25" i="7"/>
  <c r="AE25" i="7"/>
  <c r="AC25" i="7"/>
  <c r="AA25" i="7"/>
  <c r="Y25" i="7"/>
  <c r="AI24" i="7"/>
  <c r="AG24" i="7"/>
  <c r="AE24" i="7"/>
  <c r="AC24" i="7"/>
  <c r="AA24" i="7"/>
  <c r="Y24" i="7"/>
  <c r="AI23" i="7"/>
  <c r="AG23" i="7"/>
  <c r="AE23" i="7"/>
  <c r="AC23" i="7"/>
  <c r="AA23" i="7"/>
  <c r="Y23" i="7"/>
  <c r="AI22" i="7"/>
  <c r="AG22" i="7"/>
  <c r="AE22" i="7"/>
  <c r="AC22" i="7"/>
  <c r="AA22" i="7"/>
  <c r="Y22" i="7"/>
  <c r="AI21" i="7"/>
  <c r="AG21" i="7"/>
  <c r="AE21" i="7"/>
  <c r="AC21" i="7"/>
  <c r="AA21" i="7"/>
  <c r="Y21" i="7"/>
  <c r="AI20" i="7"/>
  <c r="AG20" i="7"/>
  <c r="AE20" i="7"/>
  <c r="AC20" i="7"/>
  <c r="AA20" i="7"/>
  <c r="Y20" i="7"/>
  <c r="AI19" i="7"/>
  <c r="AG19" i="7"/>
  <c r="AE19" i="7"/>
  <c r="AC19" i="7"/>
  <c r="AA19" i="7"/>
  <c r="Y19" i="7"/>
  <c r="AI18" i="7"/>
  <c r="AG18" i="7"/>
  <c r="AE18" i="7"/>
  <c r="AC18" i="7"/>
  <c r="AA18" i="7"/>
  <c r="Y18" i="7"/>
  <c r="AI17" i="7"/>
  <c r="AG17" i="7"/>
  <c r="AE17" i="7"/>
  <c r="AC17" i="7"/>
  <c r="AA17" i="7"/>
  <c r="Y17" i="7"/>
  <c r="AI16" i="7"/>
  <c r="AG16" i="7"/>
  <c r="AE16" i="7"/>
  <c r="AC16" i="7"/>
  <c r="AA16" i="7"/>
  <c r="Y16" i="7"/>
  <c r="AI15" i="7"/>
  <c r="AG15" i="7"/>
  <c r="AE15" i="7"/>
  <c r="AC15" i="7"/>
  <c r="AA15" i="7"/>
  <c r="Y15" i="7"/>
  <c r="AI14" i="7"/>
  <c r="AG14" i="7"/>
  <c r="AE14" i="7"/>
  <c r="AC14" i="7"/>
  <c r="AA14" i="7"/>
  <c r="Y14" i="7"/>
  <c r="AI13" i="7"/>
  <c r="AG13" i="7"/>
  <c r="AE13" i="7"/>
  <c r="AC13" i="7"/>
  <c r="AA13" i="7"/>
  <c r="Y13" i="7"/>
  <c r="AI12" i="7"/>
  <c r="AG12" i="7"/>
  <c r="AE12" i="7"/>
  <c r="AC12" i="7"/>
  <c r="AA12" i="7"/>
  <c r="Y12" i="7"/>
  <c r="AI11" i="7"/>
  <c r="AG11" i="7"/>
  <c r="AE11" i="7"/>
  <c r="AC11" i="7"/>
  <c r="AA11" i="7"/>
  <c r="Y11" i="7"/>
  <c r="AI10" i="7"/>
  <c r="AG10" i="7"/>
  <c r="AE10" i="7"/>
  <c r="AC10" i="7"/>
  <c r="AA10" i="7"/>
  <c r="Y10" i="7"/>
  <c r="AI9" i="7"/>
  <c r="AG9" i="7"/>
  <c r="AE9" i="7"/>
  <c r="AC9" i="7"/>
  <c r="AA9" i="7"/>
  <c r="Y9" i="7"/>
  <c r="AI8" i="7"/>
  <c r="AG8" i="7"/>
  <c r="AE8" i="7"/>
  <c r="AC8" i="7"/>
  <c r="AA8" i="7"/>
  <c r="Y8" i="7"/>
  <c r="AI7" i="7"/>
  <c r="AG7" i="7"/>
  <c r="AE7" i="7"/>
  <c r="AC7" i="7"/>
  <c r="AA7" i="7"/>
  <c r="Y7" i="7"/>
  <c r="AI6" i="7"/>
  <c r="AG6" i="7"/>
  <c r="AE6" i="7"/>
  <c r="AC6" i="7"/>
  <c r="AA6" i="7"/>
  <c r="Y6" i="7"/>
  <c r="AI5" i="7"/>
  <c r="AG5" i="7"/>
  <c r="AE5" i="7"/>
  <c r="AC5" i="7"/>
  <c r="AA5" i="7"/>
  <c r="Y5" i="7"/>
  <c r="AI4" i="7"/>
  <c r="AG4" i="7"/>
  <c r="AE4" i="7"/>
  <c r="AC4" i="7"/>
  <c r="AA4" i="7"/>
  <c r="Y4" i="7"/>
  <c r="AE3" i="7"/>
  <c r="AC3" i="7"/>
  <c r="AA3" i="7"/>
  <c r="Y3" i="7"/>
  <c r="AA2" i="7"/>
  <c r="Y2" i="7"/>
  <c r="D12" i="1" l="1"/>
  <c r="C12" i="1"/>
  <c r="B12" i="1"/>
  <c r="D6" i="1"/>
  <c r="B6" i="1"/>
  <c r="B4" i="1"/>
  <c r="C4" i="1"/>
  <c r="D4" i="1"/>
</calcChain>
</file>

<file path=xl/sharedStrings.xml><?xml version="1.0" encoding="utf-8"?>
<sst xmlns="http://schemas.openxmlformats.org/spreadsheetml/2006/main" count="1992" uniqueCount="238">
  <si>
    <t>Negative</t>
  </si>
  <si>
    <t>Neutral</t>
  </si>
  <si>
    <t>Positive</t>
  </si>
  <si>
    <t>Expertise, Quant</t>
  </si>
  <si>
    <t>Pace</t>
  </si>
  <si>
    <t>Pace, Quant</t>
  </si>
  <si>
    <t>Sincerity</t>
  </si>
  <si>
    <t>Expertise</t>
  </si>
  <si>
    <t>Score</t>
  </si>
  <si>
    <t>Median Score</t>
  </si>
  <si>
    <t>HVO All Channels, All Regions</t>
  </si>
  <si>
    <t>HVO All Channels, LERZ</t>
  </si>
  <si>
    <t>HVO All Channels, Summit</t>
  </si>
  <si>
    <t>HVO All Channels, Ka‘ū</t>
  </si>
  <si>
    <t>Community Meetings, All Regions</t>
  </si>
  <si>
    <t>Community Meetings, LERZ</t>
  </si>
  <si>
    <t>Community Meetings, Summit</t>
  </si>
  <si>
    <t>Community Meetings, Ka‘ū</t>
  </si>
  <si>
    <t>HVO's Website, All Regions</t>
  </si>
  <si>
    <t>HVO's Website, LERZ</t>
  </si>
  <si>
    <t>HVO's Website, Summit</t>
  </si>
  <si>
    <t>HVO's Website, Ka‘ū</t>
  </si>
  <si>
    <t>not plotted</t>
  </si>
  <si>
    <t>All Regions, All News Media</t>
  </si>
  <si>
    <t>All Regions, General/Non-Local</t>
  </si>
  <si>
    <t>All Regions, Newspaper/Radio</t>
  </si>
  <si>
    <t>LERZ, All News Media</t>
  </si>
  <si>
    <t>Ka‘ū, All News Media</t>
  </si>
  <si>
    <t>Summit, All News Media</t>
  </si>
  <si>
    <t>LERZ, General/Non-Local</t>
  </si>
  <si>
    <t>LERZ, Newspaper/Radio</t>
  </si>
  <si>
    <t>Ka‘ū, General/Non-Local</t>
  </si>
  <si>
    <t>Ka‘ū, Newspaper/Radio</t>
  </si>
  <si>
    <t>Summit, General/Non-Local</t>
  </si>
  <si>
    <t>Summit, Newspaper/Radio</t>
  </si>
  <si>
    <t>Relevance</t>
  </si>
  <si>
    <t>Participant ("P__")</t>
  </si>
  <si>
    <t>1 (LERZ)</t>
  </si>
  <si>
    <t>2 (LERZ)</t>
  </si>
  <si>
    <t>3 (LERZ)</t>
  </si>
  <si>
    <t>4 (LERZ)</t>
  </si>
  <si>
    <t>5 (Summit)</t>
  </si>
  <si>
    <t>6 (Summit)</t>
  </si>
  <si>
    <t>7 (Summit)</t>
  </si>
  <si>
    <t>8 (Summit)</t>
  </si>
  <si>
    <t>9 (Ka‘ū)</t>
  </si>
  <si>
    <t>10 (Ka‘ū)</t>
  </si>
  <si>
    <t>11 (LERZ)</t>
  </si>
  <si>
    <t>12 (LERZ)</t>
  </si>
  <si>
    <t>13 (LERZ)</t>
  </si>
  <si>
    <t>14 (LERZ)</t>
  </si>
  <si>
    <t>15 (LERZ)</t>
  </si>
  <si>
    <t>16 (Ka‘ū)</t>
  </si>
  <si>
    <t>17 (Ka‘ū)</t>
  </si>
  <si>
    <t>18 (Ka‘ū)</t>
  </si>
  <si>
    <t>19 (Ka‘ū)</t>
  </si>
  <si>
    <t>20 (LERZ)</t>
  </si>
  <si>
    <t>Total Scores</t>
  </si>
  <si>
    <t>Sex</t>
  </si>
  <si>
    <t>F</t>
  </si>
  <si>
    <t>M</t>
  </si>
  <si>
    <t>Gender</t>
  </si>
  <si>
    <t>Neighborhood</t>
  </si>
  <si>
    <t>Hawaiian Beaches</t>
  </si>
  <si>
    <t>Leilani Estates</t>
  </si>
  <si>
    <t>Nanawale</t>
  </si>
  <si>
    <t>Kalapana</t>
  </si>
  <si>
    <t>Volcano Village</t>
  </si>
  <si>
    <t>Golf Course</t>
  </si>
  <si>
    <t>Pahala</t>
  </si>
  <si>
    <t>Ocean View</t>
  </si>
  <si>
    <t>Na‘alehu</t>
  </si>
  <si>
    <t>Region</t>
  </si>
  <si>
    <t>Summit</t>
  </si>
  <si>
    <t>LERZ</t>
  </si>
  <si>
    <t>South</t>
  </si>
  <si>
    <t>Other</t>
  </si>
  <si>
    <t>9+</t>
  </si>
  <si>
    <t>1-2</t>
  </si>
  <si>
    <t>3-4</t>
  </si>
  <si>
    <t>7-8</t>
  </si>
  <si>
    <t>0</t>
  </si>
  <si>
    <t>5-6</t>
  </si>
  <si>
    <t>2a</t>
  </si>
  <si>
    <t>no response</t>
  </si>
  <si>
    <t>1</t>
  </si>
  <si>
    <t>2</t>
  </si>
  <si>
    <t>3</t>
  </si>
  <si>
    <t>4</t>
  </si>
  <si>
    <t>5</t>
  </si>
  <si>
    <t>2b</t>
  </si>
  <si>
    <t>2c</t>
  </si>
  <si>
    <t>2d</t>
  </si>
  <si>
    <t>3a (radio)</t>
  </si>
  <si>
    <t>3b (T.V.)</t>
  </si>
  <si>
    <t>3c (newspaper)</t>
  </si>
  <si>
    <t>3d (online/mobile news)</t>
  </si>
  <si>
    <t>4a (radio usefulness)</t>
  </si>
  <si>
    <t>4b</t>
  </si>
  <si>
    <t>4c</t>
  </si>
  <si>
    <t>5a (T.V. usefulness)</t>
  </si>
  <si>
    <t>5b</t>
  </si>
  <si>
    <t>5c</t>
  </si>
  <si>
    <t>6a (newspaper useful)</t>
  </si>
  <si>
    <t>6b</t>
  </si>
  <si>
    <t>6c</t>
  </si>
  <si>
    <t>7a (online/mobile useful)</t>
  </si>
  <si>
    <t>7b</t>
  </si>
  <si>
    <t>7c</t>
  </si>
  <si>
    <t>8a (HVO website)</t>
  </si>
  <si>
    <t>8b (text/email alerts)</t>
  </si>
  <si>
    <t>9a (HVO useful)</t>
  </si>
  <si>
    <t>9b</t>
  </si>
  <si>
    <t>9c</t>
  </si>
  <si>
    <t>10a (text/email useful)</t>
  </si>
  <si>
    <t>10b</t>
  </si>
  <si>
    <t>10c</t>
  </si>
  <si>
    <t>11a (All of Facebook)</t>
  </si>
  <si>
    <t>11b</t>
  </si>
  <si>
    <t>11c</t>
  </si>
  <si>
    <t>11d</t>
  </si>
  <si>
    <t>11e</t>
  </si>
  <si>
    <t>11f</t>
  </si>
  <si>
    <t>12a</t>
  </si>
  <si>
    <t>12b</t>
  </si>
  <si>
    <t>12c</t>
  </si>
  <si>
    <t>13a</t>
  </si>
  <si>
    <t>13b</t>
  </si>
  <si>
    <t>13c</t>
  </si>
  <si>
    <t>14a (F/F/N)</t>
  </si>
  <si>
    <t>14b (@USGSVolcanoes)</t>
  </si>
  <si>
    <t>14c (Local Facebook)</t>
  </si>
  <si>
    <t>15a (F/F/N)</t>
  </si>
  <si>
    <t>15b (F/F/N)</t>
  </si>
  <si>
    <t>15c (F/F/N)</t>
  </si>
  <si>
    <t>16a (@USGSVolcanoes)</t>
  </si>
  <si>
    <t>16b (@USGSVolcanoes)</t>
  </si>
  <si>
    <t>16c (@USGSVolcanoes)</t>
  </si>
  <si>
    <t>17a (Local Facebook)</t>
  </si>
  <si>
    <t>17b (Local Facebook)</t>
  </si>
  <si>
    <t>17c (Local Facebook)</t>
  </si>
  <si>
    <t>22a</t>
  </si>
  <si>
    <t>22b</t>
  </si>
  <si>
    <t>22c (specify)</t>
  </si>
  <si>
    <t>23a</t>
  </si>
  <si>
    <t>23b</t>
  </si>
  <si>
    <t>23c (specify)</t>
  </si>
  <si>
    <t>24a</t>
  </si>
  <si>
    <t>24b</t>
  </si>
  <si>
    <t>24c (specify)</t>
  </si>
  <si>
    <t>25a</t>
  </si>
  <si>
    <t>25b</t>
  </si>
  <si>
    <t>25c (specify)</t>
  </si>
  <si>
    <t>28a</t>
  </si>
  <si>
    <t>28b</t>
  </si>
  <si>
    <t>28c</t>
  </si>
  <si>
    <t>28d</t>
  </si>
  <si>
    <t>28e</t>
  </si>
  <si>
    <t>28f</t>
  </si>
  <si>
    <t>28g</t>
  </si>
  <si>
    <t>28h</t>
  </si>
  <si>
    <t>29 (specify)</t>
  </si>
  <si>
    <t>Hawaii Tracker</t>
  </si>
  <si>
    <t>Hawaii Tracker; Red Road</t>
  </si>
  <si>
    <t>Hawaii News Now</t>
  </si>
  <si>
    <t>Hawaii Tracker &amp; HUB</t>
  </si>
  <si>
    <t>Hawaii Tracker (Red Road: 5 for timing)</t>
  </si>
  <si>
    <t>"More useful [groups] sharing . . . leading to est. of Hawaii Tracker"</t>
  </si>
  <si>
    <t>Big Island Video News (Youtube)</t>
  </si>
  <si>
    <t>30a</t>
  </si>
  <si>
    <t>30b</t>
  </si>
  <si>
    <t>30c</t>
  </si>
  <si>
    <t>30d</t>
  </si>
  <si>
    <t>30e</t>
  </si>
  <si>
    <t>30f</t>
  </si>
  <si>
    <t>30g</t>
  </si>
  <si>
    <t>30h</t>
  </si>
  <si>
    <t>"Specify" responses</t>
  </si>
  <si>
    <t>11f (specify social media)</t>
  </si>
  <si>
    <t>(blank)</t>
  </si>
  <si>
    <t>Earthquake apps</t>
  </si>
  <si>
    <t>word of mouth</t>
  </si>
  <si>
    <t>YouTube (Big Island Video News)</t>
  </si>
  <si>
    <t>YouTube and vlogs</t>
  </si>
  <si>
    <t>26 (info provided quickly)</t>
  </si>
  <si>
    <t>Danger zones and air quality</t>
  </si>
  <si>
    <t>Social media info provided by two community messengers ("A" and "C"), and Dr. Jim K. (HVO)</t>
  </si>
  <si>
    <t>Earthquake maps</t>
  </si>
  <si>
    <t>Possible hazards, what to do (e.g., stay indoors, seal windows), who was affected.</t>
  </si>
  <si>
    <t>Info on earthquake apps</t>
  </si>
  <si>
    <t>Aerial footage, road closures, downwind vog info.</t>
  </si>
  <si>
    <t>HVO provided updates at least every few hours</t>
  </si>
  <si>
    <t>Knowing and understanding what was going on. Subdivision access.</t>
  </si>
  <si>
    <t>Locations of hazards, cracks, fissures.</t>
  </si>
  <si>
    <t>(Written by participant): "What to do if air quality was suddenly worse -how to protect ourselves-"</t>
  </si>
  <si>
    <t>Road opening info.</t>
  </si>
  <si>
    <t>(Participant wrote full response to 27 in the combined space provided by Q26-27. See row 107 "Other notes" for full response.)</t>
  </si>
  <si>
    <t>Factual info.</t>
  </si>
  <si>
    <t>Properties that were lost.</t>
  </si>
  <si>
    <t>Everything was provided as quickly as humanly possible.</t>
  </si>
  <si>
    <t>27 (info NOT provided as quickly as liked)</t>
  </si>
  <si>
    <t>Evacuation orders</t>
  </si>
  <si>
    <t>Neighborhood access updates</t>
  </si>
  <si>
    <t>Wanted better placard info for reaccessing property. Hard finding info while away in U.S. mainland.</t>
  </si>
  <si>
    <t>Detailed caldera collapse info</t>
  </si>
  <si>
    <t>Ash explosions</t>
  </si>
  <si>
    <t>Escape roads and road cracking info. Only one road in and out of Golf Course, so crucial info.</t>
  </si>
  <si>
    <t>None</t>
  </si>
  <si>
    <t>Placard info.</t>
  </si>
  <si>
    <r>
      <t xml:space="preserve">What to do, where to go, </t>
    </r>
    <r>
      <rPr>
        <b/>
        <i/>
        <sz val="12"/>
        <color theme="1"/>
        <rFont val="Calibri"/>
        <family val="2"/>
        <scheme val="minor"/>
      </rPr>
      <t xml:space="preserve">any </t>
    </r>
    <r>
      <rPr>
        <sz val="12"/>
        <color theme="1"/>
        <rFont val="Calibri"/>
        <family val="2"/>
        <scheme val="minor"/>
      </rPr>
      <t>(emphasized) procedures.</t>
    </r>
  </si>
  <si>
    <t>(Written by participant): "in the moment it felt like nothing was happening fast enough . . . Looking back, I think we were getting all the info we needed, in good timing"</t>
  </si>
  <si>
    <t>(See row 107 "Other notes" for full response)</t>
  </si>
  <si>
    <t>Road info bad. Problems with evacuation/access protocol info in Leilani. Google Maps info confusing.</t>
  </si>
  <si>
    <t>None.</t>
  </si>
  <si>
    <t>List of individual messengers mentioned in various qualitative responses (with identifiers replaced by letters)</t>
  </si>
  <si>
    <t>6 individual LERZ-based community messengers ("A", "B", "C", "D," "E," &amp; "F")</t>
  </si>
  <si>
    <t>two community messengers ("A," "C"), one HVO scientist</t>
  </si>
  <si>
    <t>T.V. broadcasts: 3 HVO scientists and 3 LERZ-based community messengers ("A," "B," "G"). FB page: 1 LERZ-based community messenger ("A").</t>
  </si>
  <si>
    <t>USGS Social Media, LERZ</t>
  </si>
  <si>
    <t>USGS Social Media, All Regions</t>
  </si>
  <si>
    <t>USGS Social Media, Summit</t>
  </si>
  <si>
    <t>USGS Social Media, Ka‘ū</t>
  </si>
  <si>
    <t>LERZ, Local</t>
  </si>
  <si>
    <t>Ka‘ū, Local</t>
  </si>
  <si>
    <t>CMs, All Regions (Fig. 10A)</t>
  </si>
  <si>
    <t>All Regions, Local</t>
  </si>
  <si>
    <t>Summit, Local</t>
  </si>
  <si>
    <t xml:space="preserve">Responses to the following questions have been redacted to preserve anonymity:  14c, 17a, 17b, 17c, 22c, 23c, 24c, 25c, </t>
  </si>
  <si>
    <t>[News] app's most recent newscasts, and broadcasts featuring individual "B". Also, word of mouth info.</t>
  </si>
  <si>
    <t>All hazard info from [community messenger]</t>
  </si>
  <si>
    <t>radio broadcasts [from specific sources]</t>
  </si>
  <si>
    <t>Facebook: LERZ-based individual community messenger ("A"). News reports: two LERZ-based individual community messengers ("A" &amp; "B") and [local news organization]. In-person HUB meetings: three community messengers ("A," "C," "G"). Radio.</t>
  </si>
  <si>
    <t>one community messenger ("F") named in association with [community group]</t>
  </si>
  <si>
    <t>Quick info: News app's "most recent newscasts" and broadcasts w/ LERZ-based community messenger ("B"); word of mouth.</t>
  </si>
  <si>
    <t>Responses to the following questions have been redacted to preserve anonymity: 29, 30</t>
  </si>
  <si>
    <t>All CMs, LERZ (Fig. 10B)</t>
  </si>
  <si>
    <t>Leading CM, LERZ (Fig. 10B)</t>
  </si>
  <si>
    <t>All other CMs, LERZ (Fig. 10B)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</si>
</sst>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quotePrefix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9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825500</xdr:colOff>
      <xdr:row>1</xdr:row>
      <xdr:rowOff>152400</xdr:rowOff>
    </xdr:from>
    <xdr:to>
      <xdr:col>9</xdr:col>
      <xdr:colOff>787400</xdr:colOff>
      <xdr:row>9</xdr:row>
      <xdr:rowOff>139700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151E7D-C025-2F88-641E-42C3858B5B94}"/>
            </a:ext>
          </a:extLst>
        </xdr:cNvPr>
        <xdr:cNvSpPr/>
      </xdr:nvSpPr>
      <xdr:spPr>
        <a:xfrm>
          <a:off x="825500" y="355600"/>
          <a:ext cx="7505700" cy="16129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Supplementary material 3 for:</a:t>
          </a:r>
        </a:p>
        <a:p>
          <a:pPr algn="l"/>
          <a:endParaRPr lang="en-US" sz="1100">
            <a:solidFill>
              <a:sysClr val="windowText" lastClr="000000"/>
            </a:solidFill>
            <a:latin typeface="Roboto Condensed" panose="02000000000000000000" pitchFamily="2" charset="0"/>
            <a:ea typeface="Roboto Condensed" panose="02000000000000000000" pitchFamily="2" charset="0"/>
          </a:endParaRPr>
        </a:p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Hawai‘i residents’ perceptions of Kīlauea’s 2018 eruption information</a:t>
          </a:r>
        </a:p>
        <a:p>
          <a:pPr algn="l"/>
          <a:endParaRPr lang="en-US" sz="1100">
            <a:solidFill>
              <a:sysClr val="windowText" lastClr="000000"/>
            </a:solidFill>
            <a:latin typeface="Roboto Condensed" panose="02000000000000000000" pitchFamily="2" charset="0"/>
            <a:ea typeface="Roboto Condensed" panose="02000000000000000000" pitchFamily="2" charset="0"/>
          </a:endParaRPr>
        </a:p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Citation:</a:t>
          </a:r>
        </a:p>
        <a:p>
          <a:pPr algn="l"/>
          <a:endParaRPr lang="en-US" sz="1100">
            <a:solidFill>
              <a:sysClr val="windowText" lastClr="000000"/>
            </a:solidFill>
            <a:latin typeface="Roboto Condensed" panose="02000000000000000000" pitchFamily="2" charset="0"/>
            <a:ea typeface="Roboto Condensed" panose="02000000000000000000" pitchFamily="2" charset="0"/>
          </a:endParaRPr>
        </a:p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Goldman, R., Stovall, W., Damby, D. and McBride, S. (2023) “Hawaiʻi residents’ perceptions of Kīlauea’s 2018 eruption information”, Volcanica, 6(1), pp.19–43, doi: 10.30909/vol.06.01.1943.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F2DB-E425-EA4A-8DF2-86FF717B58AE}">
  <dimension ref="A1"/>
  <sheetViews>
    <sheetView tabSelected="1" workbookViewId="0">
      <selection activeCell="I24" sqref="I24"/>
    </sheetView>
  </sheetViews>
  <sheetFormatPr baseColWidth="10" defaultColWidth="11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1837-A591-6746-8AB9-AB03661D93A2}">
  <dimension ref="A1:BL93"/>
  <sheetViews>
    <sheetView zoomScale="80" zoomScaleNormal="80" workbookViewId="0">
      <pane xSplit="1" ySplit="1" topLeftCell="U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" defaultRowHeight="16" x14ac:dyDescent="0.2"/>
  <cols>
    <col min="1" max="1" width="20.83203125" customWidth="1"/>
    <col min="2" max="2" width="18.5" customWidth="1"/>
    <col min="3" max="3" width="16.6640625" customWidth="1"/>
    <col min="4" max="4" width="19.33203125" customWidth="1"/>
    <col min="5" max="5" width="16.6640625" customWidth="1"/>
    <col min="6" max="17" width="16.83203125" customWidth="1"/>
    <col min="18" max="18" width="16.6640625" customWidth="1"/>
    <col min="19" max="21" width="16.83203125" customWidth="1"/>
    <col min="23" max="23" width="22.1640625" customWidth="1"/>
    <col min="24" max="35" width="10.83203125" style="11"/>
    <col min="36" max="36" width="15" customWidth="1"/>
    <col min="38" max="38" width="12.83203125" customWidth="1"/>
    <col min="40" max="40" width="17.83203125" customWidth="1"/>
    <col min="41" max="41" width="14" customWidth="1"/>
    <col min="42" max="42" width="15.5" customWidth="1"/>
    <col min="43" max="43" width="16.33203125" customWidth="1"/>
    <col min="44" max="44" width="11.5" customWidth="1"/>
    <col min="46" max="46" width="16.5" customWidth="1"/>
    <col min="47" max="47" width="15" customWidth="1"/>
    <col min="48" max="48" width="15.6640625" customWidth="1"/>
    <col min="49" max="49" width="16.5" customWidth="1"/>
    <col min="51" max="51" width="15.1640625" customWidth="1"/>
    <col min="52" max="52" width="20" customWidth="1"/>
    <col min="53" max="53" width="18.33203125" customWidth="1"/>
  </cols>
  <sheetData>
    <row r="1" spans="1:64" x14ac:dyDescent="0.2">
      <c r="A1" t="s">
        <v>36</v>
      </c>
      <c r="B1" s="10" t="s">
        <v>37</v>
      </c>
      <c r="C1" s="10" t="s">
        <v>38</v>
      </c>
      <c r="D1" s="10" t="s">
        <v>39</v>
      </c>
      <c r="E1" s="10" t="s">
        <v>40</v>
      </c>
      <c r="F1" s="10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W1" s="11" t="s">
        <v>57</v>
      </c>
      <c r="X1" s="12"/>
    </row>
    <row r="2" spans="1:64" x14ac:dyDescent="0.2">
      <c r="A2" s="13" t="s">
        <v>58</v>
      </c>
      <c r="B2" t="s">
        <v>59</v>
      </c>
      <c r="C2" t="s">
        <v>60</v>
      </c>
      <c r="D2" t="s">
        <v>59</v>
      </c>
      <c r="E2" t="s">
        <v>60</v>
      </c>
      <c r="F2" t="s">
        <v>60</v>
      </c>
      <c r="G2" t="s">
        <v>60</v>
      </c>
      <c r="H2" t="s">
        <v>59</v>
      </c>
      <c r="I2" t="s">
        <v>59</v>
      </c>
      <c r="J2" t="s">
        <v>59</v>
      </c>
      <c r="K2" t="s">
        <v>60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60</v>
      </c>
      <c r="U2" t="s">
        <v>59</v>
      </c>
      <c r="W2" t="s">
        <v>61</v>
      </c>
      <c r="X2" s="14" t="s">
        <v>60</v>
      </c>
      <c r="Y2" s="11">
        <f>COUNTIF(B2:U2,"M")</f>
        <v>6</v>
      </c>
      <c r="Z2" s="14" t="s">
        <v>59</v>
      </c>
      <c r="AA2" s="11">
        <f>COUNTIF(B2:U2,"F")</f>
        <v>14</v>
      </c>
    </row>
    <row r="3" spans="1:64" ht="17" x14ac:dyDescent="0.2">
      <c r="A3" s="13" t="s">
        <v>62</v>
      </c>
      <c r="B3" t="s">
        <v>63</v>
      </c>
      <c r="C3" t="s">
        <v>64</v>
      </c>
      <c r="D3" t="s">
        <v>65</v>
      </c>
      <c r="E3" t="s">
        <v>66</v>
      </c>
      <c r="F3" t="s">
        <v>67</v>
      </c>
      <c r="G3" t="s">
        <v>67</v>
      </c>
      <c r="H3" t="s">
        <v>67</v>
      </c>
      <c r="I3" t="s">
        <v>68</v>
      </c>
      <c r="J3" t="s">
        <v>69</v>
      </c>
      <c r="K3" t="s">
        <v>70</v>
      </c>
      <c r="L3" t="s">
        <v>64</v>
      </c>
      <c r="M3" s="15" t="s">
        <v>64</v>
      </c>
      <c r="N3" s="15" t="s">
        <v>66</v>
      </c>
      <c r="O3" s="15" t="s">
        <v>64</v>
      </c>
      <c r="P3" s="15" t="s">
        <v>65</v>
      </c>
      <c r="Q3" s="15" t="s">
        <v>71</v>
      </c>
      <c r="R3" t="s">
        <v>70</v>
      </c>
      <c r="S3" t="s">
        <v>70</v>
      </c>
      <c r="T3" t="s">
        <v>70</v>
      </c>
      <c r="U3" t="s">
        <v>65</v>
      </c>
      <c r="W3" t="s">
        <v>72</v>
      </c>
      <c r="X3" s="14" t="s">
        <v>73</v>
      </c>
      <c r="Y3" s="11">
        <f>COUNTIF(B3:U3,"Volcano Village")+COUNTIF(B3:U3,"Golf Course")</f>
        <v>4</v>
      </c>
      <c r="Z3" s="14" t="s">
        <v>74</v>
      </c>
      <c r="AA3" s="11">
        <f>COUNTIF(B3:U3,"Leilani Estates")+COUNTIF(B3:U3,"Nanawale")+COUNTIF(B3:U3,"Hawaiian Beaches")+COUNTIF(B3:U3,"Kalapana")</f>
        <v>10</v>
      </c>
      <c r="AB3" s="14" t="s">
        <v>75</v>
      </c>
      <c r="AC3" s="11">
        <f>COUNTIF(B3:U3,"Na‘alehu")+COUNTIF(B3:U3,"Ocean View")+COUNTIF(B3:U3,"Pahala")</f>
        <v>6</v>
      </c>
      <c r="AD3" s="14" t="s">
        <v>76</v>
      </c>
      <c r="AE3" s="11">
        <f>COUNTIF(B3:U3,"Hilo")+COUNTIF(B3:U3,"Canada")</f>
        <v>0</v>
      </c>
    </row>
    <row r="4" spans="1:64" x14ac:dyDescent="0.2">
      <c r="A4" s="16">
        <v>1</v>
      </c>
      <c r="B4" s="13" t="s">
        <v>77</v>
      </c>
      <c r="C4" s="13" t="s">
        <v>78</v>
      </c>
      <c r="D4" s="13" t="s">
        <v>79</v>
      </c>
      <c r="E4" s="13">
        <v>0</v>
      </c>
      <c r="F4" s="13" t="s">
        <v>79</v>
      </c>
      <c r="G4" s="13" t="s">
        <v>80</v>
      </c>
      <c r="H4" s="13" t="s">
        <v>79</v>
      </c>
      <c r="I4" s="13" t="s">
        <v>77</v>
      </c>
      <c r="J4" s="13">
        <v>0</v>
      </c>
      <c r="K4" s="13">
        <v>0</v>
      </c>
      <c r="L4" s="13" t="s">
        <v>77</v>
      </c>
      <c r="M4" s="13">
        <v>0</v>
      </c>
      <c r="N4" s="13" t="s">
        <v>78</v>
      </c>
      <c r="O4" s="13">
        <v>0</v>
      </c>
      <c r="P4" s="13" t="s">
        <v>80</v>
      </c>
      <c r="Q4" s="13" t="s">
        <v>81</v>
      </c>
      <c r="R4" s="13" t="s">
        <v>78</v>
      </c>
      <c r="S4" s="13">
        <v>0</v>
      </c>
      <c r="T4" s="13">
        <v>0</v>
      </c>
      <c r="U4" s="13" t="s">
        <v>78</v>
      </c>
      <c r="W4" s="16">
        <v>1</v>
      </c>
      <c r="X4" s="17" t="s">
        <v>81</v>
      </c>
      <c r="Y4" s="11">
        <f>COUNTIF(B4:U4,"0")</f>
        <v>8</v>
      </c>
      <c r="Z4" s="17" t="s">
        <v>78</v>
      </c>
      <c r="AA4" s="11">
        <f>COUNTIF(B4:U4,"1-2")</f>
        <v>4</v>
      </c>
      <c r="AB4" s="17" t="s">
        <v>79</v>
      </c>
      <c r="AC4" s="18">
        <f>COUNTIF(B4:U4,"3-4")</f>
        <v>3</v>
      </c>
      <c r="AD4" s="17" t="s">
        <v>82</v>
      </c>
      <c r="AE4" s="11">
        <f>COUNTIF(B4:U4,"5-6")</f>
        <v>0</v>
      </c>
      <c r="AF4" s="17" t="s">
        <v>80</v>
      </c>
      <c r="AG4" s="11">
        <f>COUNTIF(B4:U4,"7-8")</f>
        <v>2</v>
      </c>
      <c r="AH4" s="17" t="s">
        <v>77</v>
      </c>
      <c r="AI4" s="11">
        <f>COUNTIF(B4:U4,"9+")</f>
        <v>3</v>
      </c>
      <c r="AM4" s="13"/>
      <c r="BL4" s="16"/>
    </row>
    <row r="5" spans="1:64" x14ac:dyDescent="0.2">
      <c r="A5" s="13" t="s">
        <v>83</v>
      </c>
      <c r="B5">
        <v>5</v>
      </c>
      <c r="C5">
        <v>5</v>
      </c>
      <c r="D5">
        <v>3</v>
      </c>
      <c r="E5">
        <v>4</v>
      </c>
      <c r="F5">
        <v>4</v>
      </c>
      <c r="G5">
        <v>5</v>
      </c>
      <c r="H5">
        <v>5</v>
      </c>
      <c r="I5">
        <v>5</v>
      </c>
      <c r="J5" t="s">
        <v>84</v>
      </c>
      <c r="K5" t="s">
        <v>84</v>
      </c>
      <c r="L5">
        <v>4</v>
      </c>
      <c r="M5" t="s">
        <v>84</v>
      </c>
      <c r="N5">
        <v>3</v>
      </c>
      <c r="O5" t="s">
        <v>84</v>
      </c>
      <c r="P5">
        <v>2</v>
      </c>
      <c r="Q5" t="s">
        <v>84</v>
      </c>
      <c r="R5">
        <v>5</v>
      </c>
      <c r="S5" t="s">
        <v>84</v>
      </c>
      <c r="T5" t="s">
        <v>84</v>
      </c>
      <c r="U5">
        <v>3</v>
      </c>
      <c r="W5" s="13" t="s">
        <v>83</v>
      </c>
      <c r="X5" s="19" t="s">
        <v>84</v>
      </c>
      <c r="Y5" s="19">
        <f>COUNTIF(B5:U5,"no response")</f>
        <v>7</v>
      </c>
      <c r="Z5" s="17" t="s">
        <v>85</v>
      </c>
      <c r="AA5" s="11">
        <f t="shared" ref="AA5:AA68" si="0">COUNTIF(B5:U5,"1")</f>
        <v>0</v>
      </c>
      <c r="AB5" s="17" t="s">
        <v>86</v>
      </c>
      <c r="AC5" s="11">
        <f t="shared" ref="AC5:AC68" si="1">COUNTIF(B5:U5,"2")</f>
        <v>1</v>
      </c>
      <c r="AD5" s="17" t="s">
        <v>87</v>
      </c>
      <c r="AE5" s="11">
        <f t="shared" ref="AE5:AE68" si="2">COUNTIF(B5:U5,"3")</f>
        <v>3</v>
      </c>
      <c r="AF5" s="17" t="s">
        <v>88</v>
      </c>
      <c r="AG5" s="11">
        <f t="shared" ref="AG5:AG46" si="3">COUNTIF(B5:U5,"4")</f>
        <v>3</v>
      </c>
      <c r="AH5" s="17" t="s">
        <v>89</v>
      </c>
      <c r="AI5" s="11">
        <f t="shared" ref="AI5:AI46" si="4">COUNTIF(B5:U5,"5")</f>
        <v>6</v>
      </c>
      <c r="AJ5" s="13"/>
      <c r="AK5" s="13"/>
      <c r="AM5" s="13"/>
      <c r="AO5" s="13"/>
      <c r="AP5" s="13"/>
      <c r="AQ5" s="10"/>
      <c r="AR5" s="13"/>
      <c r="AU5" s="11"/>
      <c r="AV5" s="11"/>
      <c r="AW5" s="11"/>
      <c r="AX5" s="11"/>
      <c r="AY5" s="11"/>
      <c r="BL5" s="13"/>
    </row>
    <row r="6" spans="1:64" x14ac:dyDescent="0.2">
      <c r="A6" s="13" t="s">
        <v>90</v>
      </c>
      <c r="B6">
        <v>5</v>
      </c>
      <c r="C6">
        <v>5</v>
      </c>
      <c r="D6">
        <v>5</v>
      </c>
      <c r="E6">
        <v>4</v>
      </c>
      <c r="F6">
        <v>5</v>
      </c>
      <c r="G6">
        <v>5</v>
      </c>
      <c r="H6">
        <v>5</v>
      </c>
      <c r="I6">
        <v>5</v>
      </c>
      <c r="J6" t="s">
        <v>84</v>
      </c>
      <c r="K6" t="s">
        <v>84</v>
      </c>
      <c r="L6">
        <v>2</v>
      </c>
      <c r="M6" t="s">
        <v>84</v>
      </c>
      <c r="N6">
        <v>3</v>
      </c>
      <c r="O6" t="s">
        <v>84</v>
      </c>
      <c r="P6">
        <v>3</v>
      </c>
      <c r="Q6" t="s">
        <v>84</v>
      </c>
      <c r="R6">
        <v>5</v>
      </c>
      <c r="S6" t="s">
        <v>84</v>
      </c>
      <c r="T6" t="s">
        <v>84</v>
      </c>
      <c r="U6">
        <v>5</v>
      </c>
      <c r="W6" s="13" t="s">
        <v>90</v>
      </c>
      <c r="X6" s="19" t="s">
        <v>84</v>
      </c>
      <c r="Y6" s="19">
        <f t="shared" ref="Y6:Y69" si="5">COUNTIF(B6:U6,"no response")</f>
        <v>7</v>
      </c>
      <c r="Z6" s="17" t="s">
        <v>85</v>
      </c>
      <c r="AA6" s="11">
        <f t="shared" si="0"/>
        <v>0</v>
      </c>
      <c r="AB6" s="17" t="s">
        <v>86</v>
      </c>
      <c r="AC6" s="11">
        <f t="shared" si="1"/>
        <v>1</v>
      </c>
      <c r="AD6" s="17" t="s">
        <v>87</v>
      </c>
      <c r="AE6" s="11">
        <f t="shared" si="2"/>
        <v>2</v>
      </c>
      <c r="AF6" s="17" t="s">
        <v>88</v>
      </c>
      <c r="AG6" s="11">
        <f t="shared" si="3"/>
        <v>1</v>
      </c>
      <c r="AH6" s="17" t="s">
        <v>89</v>
      </c>
      <c r="AI6" s="11">
        <f t="shared" si="4"/>
        <v>9</v>
      </c>
      <c r="AJ6" s="13"/>
      <c r="AK6" s="13"/>
      <c r="AM6" s="13"/>
      <c r="AO6" s="13"/>
      <c r="AP6" s="13"/>
      <c r="AQ6" s="10"/>
      <c r="AR6" s="13"/>
      <c r="AU6" s="11"/>
      <c r="AV6" s="11"/>
      <c r="AW6" s="11"/>
      <c r="AX6" s="11"/>
      <c r="AY6" s="11"/>
      <c r="AZ6" s="20"/>
      <c r="BA6" s="20"/>
      <c r="BL6" s="13"/>
    </row>
    <row r="7" spans="1:64" x14ac:dyDescent="0.2">
      <c r="A7" s="13" t="s">
        <v>91</v>
      </c>
      <c r="B7">
        <v>5</v>
      </c>
      <c r="C7">
        <v>5</v>
      </c>
      <c r="D7">
        <v>5</v>
      </c>
      <c r="E7">
        <v>4</v>
      </c>
      <c r="F7">
        <v>5</v>
      </c>
      <c r="G7">
        <v>5</v>
      </c>
      <c r="H7">
        <v>5</v>
      </c>
      <c r="I7">
        <v>5</v>
      </c>
      <c r="J7" t="s">
        <v>84</v>
      </c>
      <c r="K7" t="s">
        <v>84</v>
      </c>
      <c r="L7">
        <v>3</v>
      </c>
      <c r="M7" t="s">
        <v>84</v>
      </c>
      <c r="N7">
        <v>3</v>
      </c>
      <c r="O7" t="s">
        <v>84</v>
      </c>
      <c r="P7">
        <v>3</v>
      </c>
      <c r="Q7" t="s">
        <v>84</v>
      </c>
      <c r="R7">
        <v>5</v>
      </c>
      <c r="S7" t="s">
        <v>84</v>
      </c>
      <c r="T7" t="s">
        <v>84</v>
      </c>
      <c r="U7">
        <v>5</v>
      </c>
      <c r="W7" s="13" t="s">
        <v>91</v>
      </c>
      <c r="X7" s="19" t="s">
        <v>84</v>
      </c>
      <c r="Y7" s="19">
        <f t="shared" si="5"/>
        <v>7</v>
      </c>
      <c r="Z7" s="17" t="s">
        <v>85</v>
      </c>
      <c r="AA7" s="11">
        <f t="shared" si="0"/>
        <v>0</v>
      </c>
      <c r="AB7" s="17" t="s">
        <v>86</v>
      </c>
      <c r="AC7" s="11">
        <f t="shared" si="1"/>
        <v>0</v>
      </c>
      <c r="AD7" s="17" t="s">
        <v>87</v>
      </c>
      <c r="AE7" s="11">
        <f t="shared" si="2"/>
        <v>3</v>
      </c>
      <c r="AF7" s="17" t="s">
        <v>88</v>
      </c>
      <c r="AG7" s="11">
        <f t="shared" si="3"/>
        <v>1</v>
      </c>
      <c r="AH7" s="17" t="s">
        <v>89</v>
      </c>
      <c r="AI7" s="11">
        <f t="shared" si="4"/>
        <v>9</v>
      </c>
      <c r="AJ7" s="13"/>
      <c r="AK7" s="13"/>
      <c r="AM7" s="13"/>
      <c r="AO7" s="13"/>
      <c r="AP7" s="13"/>
      <c r="AQ7" s="10"/>
      <c r="AR7" s="13"/>
      <c r="AU7" s="11"/>
      <c r="AV7" s="11"/>
      <c r="AW7" s="11"/>
      <c r="AX7" s="11"/>
      <c r="AY7" s="11"/>
      <c r="AZ7" s="20"/>
      <c r="BA7" s="20"/>
      <c r="BL7" s="13"/>
    </row>
    <row r="8" spans="1:64" x14ac:dyDescent="0.2">
      <c r="A8" s="13" t="s">
        <v>92</v>
      </c>
      <c r="B8">
        <v>1</v>
      </c>
      <c r="C8">
        <v>5</v>
      </c>
      <c r="D8">
        <v>5</v>
      </c>
      <c r="E8">
        <v>3</v>
      </c>
      <c r="F8">
        <v>4</v>
      </c>
      <c r="G8">
        <v>5</v>
      </c>
      <c r="H8">
        <v>3</v>
      </c>
      <c r="I8">
        <v>5</v>
      </c>
      <c r="J8" t="s">
        <v>84</v>
      </c>
      <c r="K8" t="s">
        <v>84</v>
      </c>
      <c r="L8">
        <v>3</v>
      </c>
      <c r="M8" t="s">
        <v>84</v>
      </c>
      <c r="N8">
        <v>3</v>
      </c>
      <c r="O8" t="s">
        <v>84</v>
      </c>
      <c r="P8">
        <v>1</v>
      </c>
      <c r="Q8" t="s">
        <v>84</v>
      </c>
      <c r="R8">
        <v>5</v>
      </c>
      <c r="S8" t="s">
        <v>84</v>
      </c>
      <c r="T8" t="s">
        <v>84</v>
      </c>
      <c r="U8">
        <v>2</v>
      </c>
      <c r="W8" s="13" t="s">
        <v>92</v>
      </c>
      <c r="X8" s="19" t="s">
        <v>84</v>
      </c>
      <c r="Y8" s="19">
        <f t="shared" si="5"/>
        <v>7</v>
      </c>
      <c r="Z8" s="17" t="s">
        <v>85</v>
      </c>
      <c r="AA8" s="11">
        <f t="shared" si="0"/>
        <v>2</v>
      </c>
      <c r="AB8" s="17" t="s">
        <v>86</v>
      </c>
      <c r="AC8" s="11">
        <f t="shared" si="1"/>
        <v>1</v>
      </c>
      <c r="AD8" s="17" t="s">
        <v>87</v>
      </c>
      <c r="AE8" s="11">
        <f t="shared" si="2"/>
        <v>4</v>
      </c>
      <c r="AF8" s="17" t="s">
        <v>88</v>
      </c>
      <c r="AG8" s="11">
        <f t="shared" si="3"/>
        <v>1</v>
      </c>
      <c r="AH8" s="17" t="s">
        <v>89</v>
      </c>
      <c r="AI8" s="11">
        <f t="shared" si="4"/>
        <v>5</v>
      </c>
      <c r="AJ8" s="13"/>
      <c r="AK8" s="13"/>
      <c r="AM8" s="13"/>
      <c r="AO8" s="13"/>
      <c r="AP8" s="13"/>
      <c r="AQ8" s="10"/>
      <c r="AR8" s="13"/>
      <c r="AU8" s="11"/>
      <c r="AV8" s="11"/>
      <c r="AW8" s="11"/>
      <c r="AX8" s="11"/>
      <c r="AY8" s="11"/>
      <c r="AZ8" s="20"/>
      <c r="BA8" s="20"/>
      <c r="BL8" s="13"/>
    </row>
    <row r="9" spans="1:64" x14ac:dyDescent="0.2">
      <c r="A9" s="21" t="s">
        <v>93</v>
      </c>
      <c r="B9">
        <v>1</v>
      </c>
      <c r="C9" t="s">
        <v>84</v>
      </c>
      <c r="D9">
        <v>1</v>
      </c>
      <c r="E9">
        <v>4</v>
      </c>
      <c r="F9">
        <v>1</v>
      </c>
      <c r="G9">
        <v>5</v>
      </c>
      <c r="H9">
        <v>5</v>
      </c>
      <c r="I9">
        <v>5</v>
      </c>
      <c r="J9">
        <v>1</v>
      </c>
      <c r="K9">
        <v>4</v>
      </c>
      <c r="L9" t="s">
        <v>84</v>
      </c>
      <c r="M9">
        <v>4</v>
      </c>
      <c r="N9">
        <v>1</v>
      </c>
      <c r="O9">
        <v>2</v>
      </c>
      <c r="P9">
        <v>3</v>
      </c>
      <c r="Q9">
        <v>2</v>
      </c>
      <c r="R9">
        <v>5</v>
      </c>
      <c r="S9">
        <v>3</v>
      </c>
      <c r="T9">
        <v>5</v>
      </c>
      <c r="U9">
        <v>2</v>
      </c>
      <c r="W9" s="21" t="s">
        <v>93</v>
      </c>
      <c r="X9" s="19" t="s">
        <v>84</v>
      </c>
      <c r="Y9" s="19">
        <f t="shared" si="5"/>
        <v>2</v>
      </c>
      <c r="Z9" s="17" t="s">
        <v>85</v>
      </c>
      <c r="AA9" s="11">
        <f t="shared" si="0"/>
        <v>5</v>
      </c>
      <c r="AB9" s="17" t="s">
        <v>86</v>
      </c>
      <c r="AC9" s="11">
        <f t="shared" si="1"/>
        <v>3</v>
      </c>
      <c r="AD9" s="17" t="s">
        <v>87</v>
      </c>
      <c r="AE9" s="11">
        <f t="shared" si="2"/>
        <v>2</v>
      </c>
      <c r="AF9" s="17" t="s">
        <v>88</v>
      </c>
      <c r="AG9" s="11">
        <f t="shared" si="3"/>
        <v>3</v>
      </c>
      <c r="AH9" s="17" t="s">
        <v>89</v>
      </c>
      <c r="AI9" s="11">
        <f t="shared" si="4"/>
        <v>5</v>
      </c>
      <c r="AJ9" s="13"/>
      <c r="AK9" s="13"/>
      <c r="AM9" s="13"/>
      <c r="AN9" s="13"/>
      <c r="AO9" s="13"/>
      <c r="AP9" s="13"/>
      <c r="AQ9" s="10"/>
      <c r="AR9" s="13"/>
      <c r="AU9" s="11"/>
      <c r="AV9" s="11"/>
      <c r="AW9" s="11"/>
      <c r="AX9" s="11"/>
      <c r="AY9" s="11"/>
      <c r="AZ9" s="20"/>
      <c r="BA9" s="20"/>
      <c r="BL9" s="21"/>
    </row>
    <row r="10" spans="1:64" x14ac:dyDescent="0.2">
      <c r="A10" s="21" t="s">
        <v>94</v>
      </c>
      <c r="B10">
        <v>1</v>
      </c>
      <c r="C10">
        <v>3</v>
      </c>
      <c r="D10">
        <v>1</v>
      </c>
      <c r="E10">
        <v>3</v>
      </c>
      <c r="F10">
        <v>1</v>
      </c>
      <c r="G10">
        <v>1</v>
      </c>
      <c r="H10">
        <v>3</v>
      </c>
      <c r="I10">
        <v>1</v>
      </c>
      <c r="J10">
        <v>1</v>
      </c>
      <c r="K10">
        <v>3</v>
      </c>
      <c r="L10" t="s">
        <v>84</v>
      </c>
      <c r="M10">
        <v>5</v>
      </c>
      <c r="N10">
        <v>1</v>
      </c>
      <c r="O10">
        <v>5</v>
      </c>
      <c r="P10">
        <v>1</v>
      </c>
      <c r="Q10">
        <v>5</v>
      </c>
      <c r="R10">
        <v>5</v>
      </c>
      <c r="S10">
        <v>1</v>
      </c>
      <c r="T10" t="s">
        <v>84</v>
      </c>
      <c r="U10">
        <v>1</v>
      </c>
      <c r="W10" s="21" t="s">
        <v>94</v>
      </c>
      <c r="X10" s="19" t="s">
        <v>84</v>
      </c>
      <c r="Y10" s="19">
        <f t="shared" si="5"/>
        <v>2</v>
      </c>
      <c r="Z10" s="17" t="s">
        <v>85</v>
      </c>
      <c r="AA10" s="11">
        <f t="shared" si="0"/>
        <v>10</v>
      </c>
      <c r="AB10" s="17" t="s">
        <v>86</v>
      </c>
      <c r="AC10" s="11">
        <f t="shared" si="1"/>
        <v>0</v>
      </c>
      <c r="AD10" s="17" t="s">
        <v>87</v>
      </c>
      <c r="AE10" s="11">
        <f t="shared" si="2"/>
        <v>4</v>
      </c>
      <c r="AF10" s="17" t="s">
        <v>88</v>
      </c>
      <c r="AG10" s="11">
        <f t="shared" si="3"/>
        <v>0</v>
      </c>
      <c r="AH10" s="17" t="s">
        <v>89</v>
      </c>
      <c r="AI10" s="11">
        <f t="shared" si="4"/>
        <v>4</v>
      </c>
      <c r="AJ10" s="13"/>
      <c r="AK10" s="13"/>
      <c r="AM10" s="13"/>
      <c r="AN10" s="13"/>
      <c r="AO10" s="13"/>
      <c r="AP10" s="13"/>
      <c r="AQ10" s="10"/>
      <c r="AR10" s="13"/>
      <c r="AU10" s="11"/>
      <c r="AV10" s="11"/>
      <c r="AW10" s="11"/>
      <c r="AX10" s="11"/>
      <c r="AY10" s="11"/>
      <c r="AZ10" s="20"/>
      <c r="BA10" s="20"/>
      <c r="BL10" s="21"/>
    </row>
    <row r="11" spans="1:64" x14ac:dyDescent="0.2">
      <c r="A11" s="21" t="s">
        <v>95</v>
      </c>
      <c r="B11">
        <v>1</v>
      </c>
      <c r="C11" t="s">
        <v>84</v>
      </c>
      <c r="D11">
        <v>1</v>
      </c>
      <c r="E11">
        <v>2</v>
      </c>
      <c r="F11">
        <v>3</v>
      </c>
      <c r="G11">
        <v>1</v>
      </c>
      <c r="H11" t="s">
        <v>84</v>
      </c>
      <c r="I11">
        <v>1</v>
      </c>
      <c r="J11">
        <v>1</v>
      </c>
      <c r="K11">
        <v>4</v>
      </c>
      <c r="L11" t="s">
        <v>84</v>
      </c>
      <c r="M11" t="s">
        <v>84</v>
      </c>
      <c r="N11">
        <v>5</v>
      </c>
      <c r="O11">
        <v>3</v>
      </c>
      <c r="P11">
        <v>2</v>
      </c>
      <c r="Q11" t="s">
        <v>84</v>
      </c>
      <c r="R11">
        <v>4</v>
      </c>
      <c r="S11">
        <v>1</v>
      </c>
      <c r="T11">
        <v>5</v>
      </c>
      <c r="U11">
        <v>1</v>
      </c>
      <c r="W11" s="21" t="s">
        <v>95</v>
      </c>
      <c r="X11" s="19" t="s">
        <v>84</v>
      </c>
      <c r="Y11" s="19">
        <f t="shared" si="5"/>
        <v>5</v>
      </c>
      <c r="Z11" s="17" t="s">
        <v>85</v>
      </c>
      <c r="AA11" s="11">
        <f t="shared" si="0"/>
        <v>7</v>
      </c>
      <c r="AB11" s="17" t="s">
        <v>86</v>
      </c>
      <c r="AC11" s="11">
        <f t="shared" si="1"/>
        <v>2</v>
      </c>
      <c r="AD11" s="17" t="s">
        <v>87</v>
      </c>
      <c r="AE11" s="11">
        <f t="shared" si="2"/>
        <v>2</v>
      </c>
      <c r="AF11" s="17" t="s">
        <v>88</v>
      </c>
      <c r="AG11" s="11">
        <f t="shared" si="3"/>
        <v>2</v>
      </c>
      <c r="AH11" s="17" t="s">
        <v>89</v>
      </c>
      <c r="AI11" s="11">
        <f t="shared" si="4"/>
        <v>2</v>
      </c>
      <c r="AJ11" s="13"/>
      <c r="AK11" s="13"/>
      <c r="AM11" s="13"/>
      <c r="AN11" s="13"/>
      <c r="AO11" s="13"/>
      <c r="AP11" s="13"/>
      <c r="AQ11" s="10"/>
      <c r="AR11" s="13"/>
      <c r="AU11" s="11"/>
      <c r="AV11" s="11"/>
      <c r="AW11" s="11"/>
      <c r="AX11" s="11"/>
      <c r="AY11" s="11"/>
      <c r="AZ11" s="20"/>
      <c r="BA11" s="20"/>
      <c r="BL11" s="21"/>
    </row>
    <row r="12" spans="1:64" x14ac:dyDescent="0.2">
      <c r="A12" s="21" t="s">
        <v>96</v>
      </c>
      <c r="B12">
        <v>1</v>
      </c>
      <c r="C12" t="s">
        <v>84</v>
      </c>
      <c r="D12">
        <v>4</v>
      </c>
      <c r="E12">
        <v>5</v>
      </c>
      <c r="F12">
        <v>1</v>
      </c>
      <c r="G12">
        <v>3</v>
      </c>
      <c r="H12" t="s">
        <v>84</v>
      </c>
      <c r="I12">
        <v>1</v>
      </c>
      <c r="J12">
        <v>5</v>
      </c>
      <c r="K12">
        <v>5</v>
      </c>
      <c r="L12" t="s">
        <v>84</v>
      </c>
      <c r="M12" t="s">
        <v>84</v>
      </c>
      <c r="N12">
        <v>5</v>
      </c>
      <c r="O12" t="s">
        <v>84</v>
      </c>
      <c r="P12">
        <v>2</v>
      </c>
      <c r="Q12" t="s">
        <v>84</v>
      </c>
      <c r="R12" t="s">
        <v>84</v>
      </c>
      <c r="S12" t="s">
        <v>84</v>
      </c>
      <c r="T12">
        <v>5</v>
      </c>
      <c r="U12">
        <v>1</v>
      </c>
      <c r="W12" s="21" t="s">
        <v>96</v>
      </c>
      <c r="X12" s="19" t="s">
        <v>84</v>
      </c>
      <c r="Y12" s="19">
        <f t="shared" si="5"/>
        <v>8</v>
      </c>
      <c r="Z12" s="17" t="s">
        <v>85</v>
      </c>
      <c r="AA12" s="11">
        <f t="shared" si="0"/>
        <v>4</v>
      </c>
      <c r="AB12" s="17" t="s">
        <v>86</v>
      </c>
      <c r="AC12" s="11">
        <f t="shared" si="1"/>
        <v>1</v>
      </c>
      <c r="AD12" s="17" t="s">
        <v>87</v>
      </c>
      <c r="AE12" s="11">
        <f t="shared" si="2"/>
        <v>1</v>
      </c>
      <c r="AF12" s="17" t="s">
        <v>88</v>
      </c>
      <c r="AG12" s="11">
        <f t="shared" si="3"/>
        <v>1</v>
      </c>
      <c r="AH12" s="17" t="s">
        <v>89</v>
      </c>
      <c r="AI12" s="11">
        <f t="shared" si="4"/>
        <v>5</v>
      </c>
      <c r="AJ12" s="13"/>
      <c r="AK12" s="13"/>
      <c r="AM12" s="13"/>
      <c r="AN12" s="13"/>
      <c r="AO12" s="13"/>
      <c r="AU12" s="11"/>
      <c r="AV12" s="11"/>
      <c r="AW12" s="11"/>
      <c r="AX12" s="11"/>
      <c r="AY12" s="11"/>
      <c r="AZ12" s="20"/>
      <c r="BA12" s="20"/>
      <c r="BL12" s="21"/>
    </row>
    <row r="13" spans="1:64" x14ac:dyDescent="0.2">
      <c r="A13" s="13" t="s">
        <v>97</v>
      </c>
      <c r="B13" t="s">
        <v>84</v>
      </c>
      <c r="C13" t="s">
        <v>84</v>
      </c>
      <c r="D13" t="s">
        <v>84</v>
      </c>
      <c r="E13">
        <v>5</v>
      </c>
      <c r="F13" t="s">
        <v>84</v>
      </c>
      <c r="G13" t="s">
        <v>84</v>
      </c>
      <c r="H13">
        <v>3</v>
      </c>
      <c r="I13">
        <v>1</v>
      </c>
      <c r="J13" t="s">
        <v>84</v>
      </c>
      <c r="K13">
        <v>4</v>
      </c>
      <c r="L13" t="s">
        <v>84</v>
      </c>
      <c r="M13">
        <v>1</v>
      </c>
      <c r="N13" t="s">
        <v>84</v>
      </c>
      <c r="O13" t="s">
        <v>84</v>
      </c>
      <c r="P13">
        <v>2</v>
      </c>
      <c r="Q13">
        <v>2</v>
      </c>
      <c r="R13">
        <v>2</v>
      </c>
      <c r="S13">
        <v>4</v>
      </c>
      <c r="T13">
        <v>5</v>
      </c>
      <c r="U13">
        <v>1</v>
      </c>
      <c r="W13" s="13" t="s">
        <v>97</v>
      </c>
      <c r="X13" s="19" t="s">
        <v>84</v>
      </c>
      <c r="Y13" s="19">
        <f t="shared" si="5"/>
        <v>9</v>
      </c>
      <c r="Z13" s="17" t="s">
        <v>85</v>
      </c>
      <c r="AA13" s="11">
        <f t="shared" si="0"/>
        <v>3</v>
      </c>
      <c r="AB13" s="17" t="s">
        <v>86</v>
      </c>
      <c r="AC13" s="11">
        <f t="shared" si="1"/>
        <v>3</v>
      </c>
      <c r="AD13" s="17" t="s">
        <v>87</v>
      </c>
      <c r="AE13" s="11">
        <f t="shared" si="2"/>
        <v>1</v>
      </c>
      <c r="AF13" s="17" t="s">
        <v>88</v>
      </c>
      <c r="AG13" s="11">
        <f t="shared" si="3"/>
        <v>2</v>
      </c>
      <c r="AH13" s="17" t="s">
        <v>89</v>
      </c>
      <c r="AI13" s="11">
        <f t="shared" si="4"/>
        <v>2</v>
      </c>
      <c r="AJ13" s="13"/>
      <c r="AK13" s="13"/>
      <c r="AM13" s="13"/>
      <c r="BL13" s="13"/>
    </row>
    <row r="14" spans="1:64" x14ac:dyDescent="0.2">
      <c r="A14" s="13" t="s">
        <v>98</v>
      </c>
      <c r="B14" t="s">
        <v>84</v>
      </c>
      <c r="C14" t="s">
        <v>84</v>
      </c>
      <c r="D14" t="s">
        <v>84</v>
      </c>
      <c r="E14">
        <v>5</v>
      </c>
      <c r="F14" t="s">
        <v>84</v>
      </c>
      <c r="G14" t="s">
        <v>84</v>
      </c>
      <c r="H14">
        <v>3</v>
      </c>
      <c r="I14">
        <v>1</v>
      </c>
      <c r="J14" t="s">
        <v>84</v>
      </c>
      <c r="K14">
        <v>4</v>
      </c>
      <c r="L14" t="s">
        <v>84</v>
      </c>
      <c r="M14">
        <v>1</v>
      </c>
      <c r="N14" t="s">
        <v>84</v>
      </c>
      <c r="O14" t="s">
        <v>84</v>
      </c>
      <c r="P14">
        <v>2</v>
      </c>
      <c r="Q14" t="s">
        <v>84</v>
      </c>
      <c r="R14">
        <v>2</v>
      </c>
      <c r="S14">
        <v>2</v>
      </c>
      <c r="T14">
        <v>5</v>
      </c>
      <c r="U14">
        <v>1</v>
      </c>
      <c r="W14" s="13" t="s">
        <v>98</v>
      </c>
      <c r="X14" s="19" t="s">
        <v>84</v>
      </c>
      <c r="Y14" s="19">
        <f t="shared" si="5"/>
        <v>10</v>
      </c>
      <c r="Z14" s="17" t="s">
        <v>85</v>
      </c>
      <c r="AA14" s="11">
        <f t="shared" si="0"/>
        <v>3</v>
      </c>
      <c r="AB14" s="17" t="s">
        <v>86</v>
      </c>
      <c r="AC14" s="11">
        <f t="shared" si="1"/>
        <v>3</v>
      </c>
      <c r="AD14" s="17" t="s">
        <v>87</v>
      </c>
      <c r="AE14" s="11">
        <f t="shared" si="2"/>
        <v>1</v>
      </c>
      <c r="AF14" s="17" t="s">
        <v>88</v>
      </c>
      <c r="AG14" s="11">
        <f t="shared" si="3"/>
        <v>1</v>
      </c>
      <c r="AH14" s="17" t="s">
        <v>89</v>
      </c>
      <c r="AI14" s="11">
        <f t="shared" si="4"/>
        <v>2</v>
      </c>
      <c r="AJ14" s="13"/>
      <c r="AK14" s="13"/>
      <c r="AM14" s="13"/>
      <c r="BL14" s="13"/>
    </row>
    <row r="15" spans="1:64" x14ac:dyDescent="0.2">
      <c r="A15" s="13" t="s">
        <v>99</v>
      </c>
      <c r="B15" t="s">
        <v>84</v>
      </c>
      <c r="C15" t="s">
        <v>84</v>
      </c>
      <c r="D15" t="s">
        <v>84</v>
      </c>
      <c r="E15">
        <v>5</v>
      </c>
      <c r="F15" t="s">
        <v>84</v>
      </c>
      <c r="G15" t="s">
        <v>84</v>
      </c>
      <c r="H15">
        <v>3</v>
      </c>
      <c r="I15">
        <v>1</v>
      </c>
      <c r="J15" t="s">
        <v>84</v>
      </c>
      <c r="K15">
        <v>4</v>
      </c>
      <c r="L15" t="s">
        <v>84</v>
      </c>
      <c r="M15">
        <v>1</v>
      </c>
      <c r="N15" t="s">
        <v>84</v>
      </c>
      <c r="O15" t="s">
        <v>84</v>
      </c>
      <c r="P15">
        <v>2</v>
      </c>
      <c r="Q15" t="s">
        <v>84</v>
      </c>
      <c r="R15">
        <v>2</v>
      </c>
      <c r="S15">
        <v>3</v>
      </c>
      <c r="T15">
        <v>5</v>
      </c>
      <c r="U15">
        <v>1</v>
      </c>
      <c r="W15" s="13" t="s">
        <v>99</v>
      </c>
      <c r="X15" s="19" t="s">
        <v>84</v>
      </c>
      <c r="Y15" s="19">
        <f t="shared" si="5"/>
        <v>10</v>
      </c>
      <c r="Z15" s="17" t="s">
        <v>85</v>
      </c>
      <c r="AA15" s="11">
        <f t="shared" si="0"/>
        <v>3</v>
      </c>
      <c r="AB15" s="17" t="s">
        <v>86</v>
      </c>
      <c r="AC15" s="11">
        <f t="shared" si="1"/>
        <v>2</v>
      </c>
      <c r="AD15" s="17" t="s">
        <v>87</v>
      </c>
      <c r="AE15" s="11">
        <f t="shared" si="2"/>
        <v>2</v>
      </c>
      <c r="AF15" s="17" t="s">
        <v>88</v>
      </c>
      <c r="AG15" s="11">
        <f t="shared" si="3"/>
        <v>1</v>
      </c>
      <c r="AH15" s="17" t="s">
        <v>89</v>
      </c>
      <c r="AI15" s="11">
        <f t="shared" si="4"/>
        <v>2</v>
      </c>
      <c r="AJ15" s="13"/>
      <c r="AK15" s="13"/>
      <c r="AM15" s="13"/>
      <c r="AT15" s="22"/>
      <c r="BA15" s="11"/>
      <c r="BL15" s="13"/>
    </row>
    <row r="16" spans="1:64" x14ac:dyDescent="0.2">
      <c r="A16" s="13" t="s">
        <v>100</v>
      </c>
      <c r="B16" t="s">
        <v>84</v>
      </c>
      <c r="C16" t="s">
        <v>84</v>
      </c>
      <c r="D16" t="s">
        <v>84</v>
      </c>
      <c r="E16" t="s">
        <v>84</v>
      </c>
      <c r="F16" t="s">
        <v>84</v>
      </c>
      <c r="G16" t="s">
        <v>84</v>
      </c>
      <c r="H16">
        <v>5</v>
      </c>
      <c r="I16" t="s">
        <v>84</v>
      </c>
      <c r="J16" t="s">
        <v>84</v>
      </c>
      <c r="K16">
        <v>3</v>
      </c>
      <c r="L16" t="s">
        <v>84</v>
      </c>
      <c r="M16">
        <v>5</v>
      </c>
      <c r="N16" t="s">
        <v>84</v>
      </c>
      <c r="O16">
        <v>3</v>
      </c>
      <c r="P16">
        <v>1</v>
      </c>
      <c r="Q16">
        <v>5</v>
      </c>
      <c r="R16">
        <v>2</v>
      </c>
      <c r="S16" t="s">
        <v>84</v>
      </c>
      <c r="T16" t="s">
        <v>84</v>
      </c>
      <c r="U16" t="s">
        <v>84</v>
      </c>
      <c r="W16" s="13" t="s">
        <v>100</v>
      </c>
      <c r="X16" s="19" t="s">
        <v>84</v>
      </c>
      <c r="Y16" s="19">
        <f t="shared" si="5"/>
        <v>13</v>
      </c>
      <c r="Z16" s="17" t="s">
        <v>85</v>
      </c>
      <c r="AA16" s="11">
        <f t="shared" si="0"/>
        <v>1</v>
      </c>
      <c r="AB16" s="17" t="s">
        <v>86</v>
      </c>
      <c r="AC16" s="11">
        <f t="shared" si="1"/>
        <v>1</v>
      </c>
      <c r="AD16" s="17" t="s">
        <v>87</v>
      </c>
      <c r="AE16" s="11">
        <f t="shared" si="2"/>
        <v>2</v>
      </c>
      <c r="AF16" s="17" t="s">
        <v>88</v>
      </c>
      <c r="AG16" s="11">
        <f t="shared" si="3"/>
        <v>0</v>
      </c>
      <c r="AH16" s="17" t="s">
        <v>89</v>
      </c>
      <c r="AI16" s="11">
        <f t="shared" si="4"/>
        <v>3</v>
      </c>
      <c r="AJ16" s="13"/>
      <c r="AK16" s="13"/>
      <c r="AM16" s="13"/>
      <c r="AN16" s="13"/>
      <c r="AP16" s="13"/>
      <c r="AQ16" s="13"/>
      <c r="AR16" s="13"/>
      <c r="AT16" s="10"/>
      <c r="AU16" s="11"/>
      <c r="AV16" s="11"/>
      <c r="AW16" s="11"/>
      <c r="AX16" s="11"/>
      <c r="AY16" s="11"/>
      <c r="AZ16" s="11"/>
      <c r="BA16" s="11"/>
      <c r="BL16" s="13"/>
    </row>
    <row r="17" spans="1:64" x14ac:dyDescent="0.2">
      <c r="A17" s="13" t="s">
        <v>101</v>
      </c>
      <c r="B17" t="s">
        <v>84</v>
      </c>
      <c r="C17" t="s">
        <v>84</v>
      </c>
      <c r="D17" t="s">
        <v>84</v>
      </c>
      <c r="E17" t="s">
        <v>84</v>
      </c>
      <c r="F17" t="s">
        <v>84</v>
      </c>
      <c r="G17" t="s">
        <v>84</v>
      </c>
      <c r="H17">
        <v>5</v>
      </c>
      <c r="I17" t="s">
        <v>84</v>
      </c>
      <c r="J17" t="s">
        <v>84</v>
      </c>
      <c r="K17">
        <v>4</v>
      </c>
      <c r="L17" t="s">
        <v>84</v>
      </c>
      <c r="M17">
        <v>5</v>
      </c>
      <c r="N17" t="s">
        <v>84</v>
      </c>
      <c r="O17">
        <v>3</v>
      </c>
      <c r="P17">
        <v>1</v>
      </c>
      <c r="Q17" t="s">
        <v>84</v>
      </c>
      <c r="R17">
        <v>2</v>
      </c>
      <c r="S17" t="s">
        <v>84</v>
      </c>
      <c r="T17" t="s">
        <v>84</v>
      </c>
      <c r="U17" t="s">
        <v>84</v>
      </c>
      <c r="W17" s="13" t="s">
        <v>101</v>
      </c>
      <c r="X17" s="19" t="s">
        <v>84</v>
      </c>
      <c r="Y17" s="19">
        <f t="shared" si="5"/>
        <v>14</v>
      </c>
      <c r="Z17" s="17" t="s">
        <v>85</v>
      </c>
      <c r="AA17" s="11">
        <f t="shared" si="0"/>
        <v>1</v>
      </c>
      <c r="AB17" s="17" t="s">
        <v>86</v>
      </c>
      <c r="AC17" s="11">
        <f t="shared" si="1"/>
        <v>1</v>
      </c>
      <c r="AD17" s="17" t="s">
        <v>87</v>
      </c>
      <c r="AE17" s="11">
        <f t="shared" si="2"/>
        <v>1</v>
      </c>
      <c r="AF17" s="17" t="s">
        <v>88</v>
      </c>
      <c r="AG17" s="11">
        <f t="shared" si="3"/>
        <v>1</v>
      </c>
      <c r="AH17" s="17" t="s">
        <v>89</v>
      </c>
      <c r="AI17" s="11">
        <f t="shared" si="4"/>
        <v>2</v>
      </c>
      <c r="AJ17" s="13"/>
      <c r="AK17" s="13"/>
      <c r="AM17" s="13"/>
      <c r="AN17" s="13"/>
      <c r="AP17" s="13"/>
      <c r="AQ17" s="13"/>
      <c r="AR17" s="13"/>
      <c r="AT17" s="10"/>
      <c r="AU17" s="11"/>
      <c r="AV17" s="11"/>
      <c r="AW17" s="11"/>
      <c r="AX17" s="11"/>
      <c r="AY17" s="11"/>
      <c r="AZ17" s="20"/>
      <c r="BA17" s="20"/>
      <c r="BL17" s="13"/>
    </row>
    <row r="18" spans="1:64" x14ac:dyDescent="0.2">
      <c r="A18" s="13" t="s">
        <v>102</v>
      </c>
      <c r="B18" t="s">
        <v>84</v>
      </c>
      <c r="C18" t="s">
        <v>84</v>
      </c>
      <c r="D18" t="s">
        <v>84</v>
      </c>
      <c r="E18" t="s">
        <v>84</v>
      </c>
      <c r="F18" t="s">
        <v>84</v>
      </c>
      <c r="G18" t="s">
        <v>84</v>
      </c>
      <c r="H18">
        <v>5</v>
      </c>
      <c r="I18" t="s">
        <v>84</v>
      </c>
      <c r="J18" t="s">
        <v>84</v>
      </c>
      <c r="K18">
        <v>4</v>
      </c>
      <c r="L18" t="s">
        <v>84</v>
      </c>
      <c r="M18">
        <v>5</v>
      </c>
      <c r="N18" t="s">
        <v>84</v>
      </c>
      <c r="O18" t="s">
        <v>84</v>
      </c>
      <c r="P18">
        <v>1</v>
      </c>
      <c r="Q18" t="s">
        <v>84</v>
      </c>
      <c r="R18">
        <v>2</v>
      </c>
      <c r="S18" t="s">
        <v>84</v>
      </c>
      <c r="T18" t="s">
        <v>84</v>
      </c>
      <c r="U18" t="s">
        <v>84</v>
      </c>
      <c r="W18" s="13" t="s">
        <v>102</v>
      </c>
      <c r="X18" s="19" t="s">
        <v>84</v>
      </c>
      <c r="Y18" s="19">
        <f t="shared" si="5"/>
        <v>15</v>
      </c>
      <c r="Z18" s="17" t="s">
        <v>85</v>
      </c>
      <c r="AA18" s="11">
        <f t="shared" si="0"/>
        <v>1</v>
      </c>
      <c r="AB18" s="17" t="s">
        <v>86</v>
      </c>
      <c r="AC18" s="11">
        <f t="shared" si="1"/>
        <v>1</v>
      </c>
      <c r="AD18" s="17" t="s">
        <v>87</v>
      </c>
      <c r="AE18" s="11">
        <f t="shared" si="2"/>
        <v>0</v>
      </c>
      <c r="AF18" s="17" t="s">
        <v>88</v>
      </c>
      <c r="AG18" s="11">
        <f t="shared" si="3"/>
        <v>1</v>
      </c>
      <c r="AH18" s="17" t="s">
        <v>89</v>
      </c>
      <c r="AI18" s="11">
        <f t="shared" si="4"/>
        <v>2</v>
      </c>
      <c r="AJ18" s="13"/>
      <c r="AK18" s="13"/>
      <c r="AM18" s="13"/>
      <c r="AN18" s="13"/>
      <c r="AP18" s="13"/>
      <c r="AQ18" s="13"/>
      <c r="AR18" s="13"/>
      <c r="AT18" s="10"/>
      <c r="AU18" s="11"/>
      <c r="AV18" s="11"/>
      <c r="AW18" s="11"/>
      <c r="AX18" s="11"/>
      <c r="AY18" s="11"/>
      <c r="AZ18" s="20"/>
      <c r="BA18" s="20"/>
      <c r="BL18" s="13"/>
    </row>
    <row r="19" spans="1:64" x14ac:dyDescent="0.2">
      <c r="A19" s="13" t="s">
        <v>103</v>
      </c>
      <c r="B19" t="s">
        <v>84</v>
      </c>
      <c r="C19" t="s">
        <v>84</v>
      </c>
      <c r="D19" t="s">
        <v>84</v>
      </c>
      <c r="E19" t="s">
        <v>84</v>
      </c>
      <c r="F19">
        <v>4</v>
      </c>
      <c r="G19" t="s">
        <v>84</v>
      </c>
      <c r="H19" t="s">
        <v>84</v>
      </c>
      <c r="I19" t="s">
        <v>84</v>
      </c>
      <c r="J19" t="s">
        <v>84</v>
      </c>
      <c r="K19">
        <v>4</v>
      </c>
      <c r="L19" t="s">
        <v>84</v>
      </c>
      <c r="M19" t="s">
        <v>84</v>
      </c>
      <c r="N19">
        <v>4</v>
      </c>
      <c r="O19">
        <v>4</v>
      </c>
      <c r="P19">
        <v>1</v>
      </c>
      <c r="Q19" t="s">
        <v>84</v>
      </c>
      <c r="R19">
        <v>2</v>
      </c>
      <c r="S19" t="s">
        <v>84</v>
      </c>
      <c r="T19">
        <v>5</v>
      </c>
      <c r="U19" t="s">
        <v>84</v>
      </c>
      <c r="W19" s="13" t="s">
        <v>103</v>
      </c>
      <c r="X19" s="19" t="s">
        <v>84</v>
      </c>
      <c r="Y19" s="19">
        <f t="shared" si="5"/>
        <v>13</v>
      </c>
      <c r="Z19" s="17" t="s">
        <v>85</v>
      </c>
      <c r="AA19" s="11">
        <f t="shared" si="0"/>
        <v>1</v>
      </c>
      <c r="AB19" s="17" t="s">
        <v>86</v>
      </c>
      <c r="AC19" s="11">
        <f t="shared" si="1"/>
        <v>1</v>
      </c>
      <c r="AD19" s="17" t="s">
        <v>87</v>
      </c>
      <c r="AE19" s="11">
        <f t="shared" si="2"/>
        <v>0</v>
      </c>
      <c r="AF19" s="17" t="s">
        <v>88</v>
      </c>
      <c r="AG19" s="11">
        <f t="shared" si="3"/>
        <v>4</v>
      </c>
      <c r="AH19" s="17" t="s">
        <v>89</v>
      </c>
      <c r="AI19" s="11">
        <f t="shared" si="4"/>
        <v>1</v>
      </c>
      <c r="AJ19" s="13"/>
      <c r="AK19" s="13"/>
      <c r="AM19" s="13"/>
      <c r="AN19" s="13"/>
      <c r="AO19" s="13"/>
      <c r="AP19" s="13"/>
      <c r="AQ19" s="13"/>
      <c r="AR19" s="13"/>
      <c r="AT19" s="10"/>
      <c r="AU19" s="11"/>
      <c r="AV19" s="11"/>
      <c r="AW19" s="11"/>
      <c r="AX19" s="11"/>
      <c r="AY19" s="11"/>
      <c r="AZ19" s="20"/>
      <c r="BA19" s="20"/>
      <c r="BL19" s="13"/>
    </row>
    <row r="20" spans="1:64" x14ac:dyDescent="0.2">
      <c r="A20" s="13" t="s">
        <v>104</v>
      </c>
      <c r="B20" t="s">
        <v>84</v>
      </c>
      <c r="C20" t="s">
        <v>84</v>
      </c>
      <c r="D20" t="s">
        <v>84</v>
      </c>
      <c r="E20" t="s">
        <v>84</v>
      </c>
      <c r="F20">
        <v>4</v>
      </c>
      <c r="G20" t="s">
        <v>84</v>
      </c>
      <c r="H20" t="s">
        <v>84</v>
      </c>
      <c r="I20" t="s">
        <v>84</v>
      </c>
      <c r="J20" t="s">
        <v>84</v>
      </c>
      <c r="K20">
        <v>4</v>
      </c>
      <c r="L20" t="s">
        <v>84</v>
      </c>
      <c r="M20" t="s">
        <v>84</v>
      </c>
      <c r="N20">
        <v>4</v>
      </c>
      <c r="O20">
        <v>4</v>
      </c>
      <c r="P20">
        <v>1</v>
      </c>
      <c r="Q20" t="s">
        <v>84</v>
      </c>
      <c r="R20">
        <v>2</v>
      </c>
      <c r="S20" t="s">
        <v>84</v>
      </c>
      <c r="T20">
        <v>5</v>
      </c>
      <c r="U20" t="s">
        <v>84</v>
      </c>
      <c r="W20" s="13" t="s">
        <v>104</v>
      </c>
      <c r="X20" s="19" t="s">
        <v>84</v>
      </c>
      <c r="Y20" s="19">
        <f t="shared" si="5"/>
        <v>13</v>
      </c>
      <c r="Z20" s="17" t="s">
        <v>85</v>
      </c>
      <c r="AA20" s="11">
        <f t="shared" si="0"/>
        <v>1</v>
      </c>
      <c r="AB20" s="17" t="s">
        <v>86</v>
      </c>
      <c r="AC20" s="11">
        <f t="shared" si="1"/>
        <v>1</v>
      </c>
      <c r="AD20" s="17" t="s">
        <v>87</v>
      </c>
      <c r="AE20" s="11">
        <f t="shared" si="2"/>
        <v>0</v>
      </c>
      <c r="AF20" s="17" t="s">
        <v>88</v>
      </c>
      <c r="AG20" s="11">
        <f t="shared" si="3"/>
        <v>4</v>
      </c>
      <c r="AH20" s="17" t="s">
        <v>89</v>
      </c>
      <c r="AI20" s="11">
        <f t="shared" si="4"/>
        <v>1</v>
      </c>
      <c r="AJ20" s="13"/>
      <c r="AK20" s="13"/>
      <c r="AM20" s="13"/>
      <c r="AT20" s="16"/>
      <c r="AU20" s="11"/>
      <c r="AV20" s="11"/>
      <c r="AW20" s="11"/>
      <c r="AX20" s="11"/>
      <c r="AY20" s="11"/>
      <c r="AZ20" s="20"/>
      <c r="BA20" s="20"/>
      <c r="BL20" s="13"/>
    </row>
    <row r="21" spans="1:64" x14ac:dyDescent="0.2">
      <c r="A21" s="13" t="s">
        <v>105</v>
      </c>
      <c r="B21" t="s">
        <v>84</v>
      </c>
      <c r="C21" t="s">
        <v>84</v>
      </c>
      <c r="D21" t="s">
        <v>84</v>
      </c>
      <c r="E21" t="s">
        <v>84</v>
      </c>
      <c r="F21">
        <v>3</v>
      </c>
      <c r="G21" t="s">
        <v>84</v>
      </c>
      <c r="H21" t="s">
        <v>84</v>
      </c>
      <c r="I21" t="s">
        <v>84</v>
      </c>
      <c r="J21" t="s">
        <v>84</v>
      </c>
      <c r="K21">
        <v>4</v>
      </c>
      <c r="L21" t="s">
        <v>84</v>
      </c>
      <c r="M21" t="s">
        <v>84</v>
      </c>
      <c r="N21">
        <v>3</v>
      </c>
      <c r="O21" t="s">
        <v>84</v>
      </c>
      <c r="P21">
        <v>1</v>
      </c>
      <c r="Q21" t="s">
        <v>84</v>
      </c>
      <c r="R21">
        <v>2</v>
      </c>
      <c r="S21" t="s">
        <v>84</v>
      </c>
      <c r="T21">
        <v>5</v>
      </c>
      <c r="U21" t="s">
        <v>84</v>
      </c>
      <c r="W21" s="13" t="s">
        <v>105</v>
      </c>
      <c r="X21" s="19" t="s">
        <v>84</v>
      </c>
      <c r="Y21" s="19">
        <f t="shared" si="5"/>
        <v>14</v>
      </c>
      <c r="Z21" s="17" t="s">
        <v>85</v>
      </c>
      <c r="AA21" s="11">
        <f t="shared" si="0"/>
        <v>1</v>
      </c>
      <c r="AB21" s="17" t="s">
        <v>86</v>
      </c>
      <c r="AC21" s="11">
        <f t="shared" si="1"/>
        <v>1</v>
      </c>
      <c r="AD21" s="17" t="s">
        <v>87</v>
      </c>
      <c r="AE21" s="11">
        <f t="shared" si="2"/>
        <v>2</v>
      </c>
      <c r="AF21" s="17" t="s">
        <v>88</v>
      </c>
      <c r="AG21" s="11">
        <f t="shared" si="3"/>
        <v>1</v>
      </c>
      <c r="AH21" s="17" t="s">
        <v>89</v>
      </c>
      <c r="AI21" s="11">
        <f t="shared" si="4"/>
        <v>1</v>
      </c>
      <c r="AJ21" s="13"/>
      <c r="AK21" s="13"/>
      <c r="AM21" s="13"/>
      <c r="AT21" s="10"/>
      <c r="AZ21" s="11"/>
      <c r="BA21" s="11"/>
      <c r="BL21" s="13"/>
    </row>
    <row r="22" spans="1:64" x14ac:dyDescent="0.2">
      <c r="A22" s="13" t="s">
        <v>106</v>
      </c>
      <c r="B22" t="s">
        <v>84</v>
      </c>
      <c r="C22" t="s">
        <v>84</v>
      </c>
      <c r="D22">
        <v>1</v>
      </c>
      <c r="E22">
        <v>4</v>
      </c>
      <c r="F22" t="s">
        <v>84</v>
      </c>
      <c r="G22" t="s">
        <v>84</v>
      </c>
      <c r="H22" t="s">
        <v>84</v>
      </c>
      <c r="I22" t="s">
        <v>84</v>
      </c>
      <c r="J22">
        <v>5</v>
      </c>
      <c r="K22">
        <v>3</v>
      </c>
      <c r="L22" t="s">
        <v>84</v>
      </c>
      <c r="M22" t="s">
        <v>84</v>
      </c>
      <c r="N22">
        <v>4</v>
      </c>
      <c r="O22" t="s">
        <v>84</v>
      </c>
      <c r="P22">
        <v>1</v>
      </c>
      <c r="Q22" t="s">
        <v>84</v>
      </c>
      <c r="R22" t="s">
        <v>84</v>
      </c>
      <c r="S22" t="s">
        <v>84</v>
      </c>
      <c r="T22" t="s">
        <v>84</v>
      </c>
      <c r="U22" t="s">
        <v>84</v>
      </c>
      <c r="W22" s="13" t="s">
        <v>106</v>
      </c>
      <c r="X22" s="19" t="s">
        <v>84</v>
      </c>
      <c r="Y22" s="19">
        <f t="shared" si="5"/>
        <v>14</v>
      </c>
      <c r="Z22" s="17" t="s">
        <v>85</v>
      </c>
      <c r="AA22" s="11">
        <f t="shared" si="0"/>
        <v>2</v>
      </c>
      <c r="AB22" s="17" t="s">
        <v>86</v>
      </c>
      <c r="AC22" s="11">
        <f t="shared" si="1"/>
        <v>0</v>
      </c>
      <c r="AD22" s="17" t="s">
        <v>87</v>
      </c>
      <c r="AE22" s="11">
        <f t="shared" si="2"/>
        <v>1</v>
      </c>
      <c r="AF22" s="17" t="s">
        <v>88</v>
      </c>
      <c r="AG22" s="11">
        <f t="shared" si="3"/>
        <v>2</v>
      </c>
      <c r="AH22" s="17" t="s">
        <v>89</v>
      </c>
      <c r="AI22" s="11">
        <f t="shared" si="4"/>
        <v>1</v>
      </c>
      <c r="AJ22" s="13"/>
      <c r="AK22" s="13"/>
      <c r="AM22" s="13"/>
      <c r="AN22" s="13"/>
      <c r="AP22" s="13"/>
      <c r="AQ22" s="13"/>
      <c r="AR22" s="13"/>
      <c r="AT22" s="22"/>
      <c r="AZ22" s="11"/>
      <c r="BA22" s="11"/>
      <c r="BL22" s="13"/>
    </row>
    <row r="23" spans="1:64" x14ac:dyDescent="0.2">
      <c r="A23" s="13" t="s">
        <v>107</v>
      </c>
      <c r="B23" t="s">
        <v>84</v>
      </c>
      <c r="C23" t="s">
        <v>84</v>
      </c>
      <c r="D23">
        <v>1</v>
      </c>
      <c r="E23">
        <v>4</v>
      </c>
      <c r="F23" t="s">
        <v>84</v>
      </c>
      <c r="G23" t="s">
        <v>84</v>
      </c>
      <c r="H23" t="s">
        <v>84</v>
      </c>
      <c r="I23" t="s">
        <v>84</v>
      </c>
      <c r="J23">
        <v>5</v>
      </c>
      <c r="K23">
        <v>3</v>
      </c>
      <c r="L23" t="s">
        <v>84</v>
      </c>
      <c r="M23" t="s">
        <v>84</v>
      </c>
      <c r="N23">
        <v>4</v>
      </c>
      <c r="O23" t="s">
        <v>84</v>
      </c>
      <c r="P23">
        <v>1</v>
      </c>
      <c r="Q23" t="s">
        <v>84</v>
      </c>
      <c r="R23" t="s">
        <v>84</v>
      </c>
      <c r="S23" t="s">
        <v>84</v>
      </c>
      <c r="T23" t="s">
        <v>84</v>
      </c>
      <c r="U23" t="s">
        <v>84</v>
      </c>
      <c r="W23" s="13" t="s">
        <v>107</v>
      </c>
      <c r="X23" s="19" t="s">
        <v>84</v>
      </c>
      <c r="Y23" s="19">
        <f t="shared" si="5"/>
        <v>14</v>
      </c>
      <c r="Z23" s="17" t="s">
        <v>85</v>
      </c>
      <c r="AA23" s="11">
        <f t="shared" si="0"/>
        <v>2</v>
      </c>
      <c r="AB23" s="17" t="s">
        <v>86</v>
      </c>
      <c r="AC23" s="11">
        <f t="shared" si="1"/>
        <v>0</v>
      </c>
      <c r="AD23" s="17" t="s">
        <v>87</v>
      </c>
      <c r="AE23" s="11">
        <f t="shared" si="2"/>
        <v>1</v>
      </c>
      <c r="AF23" s="17" t="s">
        <v>88</v>
      </c>
      <c r="AG23" s="11">
        <f t="shared" si="3"/>
        <v>2</v>
      </c>
      <c r="AH23" s="17" t="s">
        <v>89</v>
      </c>
      <c r="AI23" s="11">
        <f t="shared" si="4"/>
        <v>1</v>
      </c>
      <c r="AJ23" s="13"/>
      <c r="AK23" s="13"/>
      <c r="AM23" s="13"/>
      <c r="AN23" s="13"/>
      <c r="AP23" s="13"/>
      <c r="AQ23" s="13"/>
      <c r="AR23" s="13"/>
      <c r="AT23" s="10"/>
      <c r="AU23" s="11"/>
      <c r="AV23" s="11"/>
      <c r="AW23" s="11"/>
      <c r="AX23" s="11"/>
      <c r="AY23" s="11"/>
      <c r="AZ23" s="11"/>
      <c r="BA23" s="11"/>
      <c r="BL23" s="13"/>
    </row>
    <row r="24" spans="1:64" x14ac:dyDescent="0.2">
      <c r="A24" s="13" t="s">
        <v>108</v>
      </c>
      <c r="B24" t="s">
        <v>84</v>
      </c>
      <c r="C24" t="s">
        <v>84</v>
      </c>
      <c r="D24">
        <v>1</v>
      </c>
      <c r="E24">
        <v>4</v>
      </c>
      <c r="F24" t="s">
        <v>84</v>
      </c>
      <c r="G24" t="s">
        <v>84</v>
      </c>
      <c r="H24" t="s">
        <v>84</v>
      </c>
      <c r="I24" t="s">
        <v>84</v>
      </c>
      <c r="J24">
        <v>3</v>
      </c>
      <c r="K24">
        <v>3</v>
      </c>
      <c r="L24" t="s">
        <v>84</v>
      </c>
      <c r="M24" t="s">
        <v>84</v>
      </c>
      <c r="N24">
        <v>4</v>
      </c>
      <c r="O24" t="s">
        <v>84</v>
      </c>
      <c r="P24">
        <v>1</v>
      </c>
      <c r="Q24" t="s">
        <v>84</v>
      </c>
      <c r="R24" t="s">
        <v>84</v>
      </c>
      <c r="S24" t="s">
        <v>84</v>
      </c>
      <c r="T24" t="s">
        <v>84</v>
      </c>
      <c r="U24" t="s">
        <v>84</v>
      </c>
      <c r="W24" s="13" t="s">
        <v>108</v>
      </c>
      <c r="X24" s="19" t="s">
        <v>84</v>
      </c>
      <c r="Y24" s="19">
        <f t="shared" si="5"/>
        <v>14</v>
      </c>
      <c r="Z24" s="17" t="s">
        <v>85</v>
      </c>
      <c r="AA24" s="11">
        <f t="shared" si="0"/>
        <v>2</v>
      </c>
      <c r="AB24" s="17" t="s">
        <v>86</v>
      </c>
      <c r="AC24" s="11">
        <f t="shared" si="1"/>
        <v>0</v>
      </c>
      <c r="AD24" s="17" t="s">
        <v>87</v>
      </c>
      <c r="AE24" s="11">
        <f t="shared" si="2"/>
        <v>2</v>
      </c>
      <c r="AF24" s="17" t="s">
        <v>88</v>
      </c>
      <c r="AG24" s="11">
        <f t="shared" si="3"/>
        <v>2</v>
      </c>
      <c r="AH24" s="17" t="s">
        <v>89</v>
      </c>
      <c r="AI24" s="11">
        <f t="shared" si="4"/>
        <v>0</v>
      </c>
      <c r="AJ24" s="13"/>
      <c r="AK24" s="13"/>
      <c r="AM24" s="13"/>
      <c r="AN24" s="13"/>
      <c r="AP24" s="13"/>
      <c r="AQ24" s="13"/>
      <c r="AR24" s="13"/>
      <c r="AT24" s="10"/>
      <c r="AU24" s="11"/>
      <c r="AV24" s="11"/>
      <c r="AW24" s="11"/>
      <c r="AX24" s="11"/>
      <c r="AY24" s="11"/>
      <c r="AZ24" s="20"/>
      <c r="BA24" s="20"/>
      <c r="BL24" s="13"/>
    </row>
    <row r="25" spans="1:64" x14ac:dyDescent="0.2">
      <c r="A25" s="13" t="s">
        <v>109</v>
      </c>
      <c r="B25">
        <v>5</v>
      </c>
      <c r="C25">
        <v>1</v>
      </c>
      <c r="D25" t="s">
        <v>84</v>
      </c>
      <c r="E25">
        <v>5</v>
      </c>
      <c r="F25">
        <v>5</v>
      </c>
      <c r="G25">
        <v>5</v>
      </c>
      <c r="H25">
        <v>5</v>
      </c>
      <c r="I25">
        <v>5</v>
      </c>
      <c r="J25">
        <v>5</v>
      </c>
      <c r="K25">
        <v>5</v>
      </c>
      <c r="L25" t="s">
        <v>84</v>
      </c>
      <c r="M25">
        <v>5</v>
      </c>
      <c r="N25">
        <v>5</v>
      </c>
      <c r="O25">
        <v>3</v>
      </c>
      <c r="P25">
        <v>3</v>
      </c>
      <c r="Q25" t="s">
        <v>84</v>
      </c>
      <c r="R25">
        <v>5</v>
      </c>
      <c r="S25" t="s">
        <v>84</v>
      </c>
      <c r="T25">
        <v>5</v>
      </c>
      <c r="U25">
        <v>3</v>
      </c>
      <c r="W25" s="13" t="s">
        <v>109</v>
      </c>
      <c r="X25" s="19" t="s">
        <v>84</v>
      </c>
      <c r="Y25" s="19">
        <f t="shared" si="5"/>
        <v>4</v>
      </c>
      <c r="Z25" s="17" t="s">
        <v>85</v>
      </c>
      <c r="AA25" s="11">
        <f t="shared" si="0"/>
        <v>1</v>
      </c>
      <c r="AB25" s="17" t="s">
        <v>86</v>
      </c>
      <c r="AC25" s="11">
        <f t="shared" si="1"/>
        <v>0</v>
      </c>
      <c r="AD25" s="17" t="s">
        <v>87</v>
      </c>
      <c r="AE25" s="11">
        <f t="shared" si="2"/>
        <v>3</v>
      </c>
      <c r="AF25" s="17" t="s">
        <v>88</v>
      </c>
      <c r="AG25" s="11">
        <f t="shared" si="3"/>
        <v>0</v>
      </c>
      <c r="AH25" s="17" t="s">
        <v>89</v>
      </c>
      <c r="AI25" s="11">
        <f t="shared" si="4"/>
        <v>12</v>
      </c>
      <c r="AJ25" s="13"/>
      <c r="AK25" s="13"/>
      <c r="AM25" s="13"/>
      <c r="AN25" s="13"/>
      <c r="AO25" s="13"/>
      <c r="AP25" s="13"/>
      <c r="AQ25" s="13"/>
      <c r="AR25" s="13"/>
      <c r="AT25" s="10"/>
      <c r="AU25" s="11"/>
      <c r="AV25" s="11"/>
      <c r="AW25" s="11"/>
      <c r="AX25" s="11"/>
      <c r="AY25" s="11"/>
      <c r="AZ25" s="20"/>
      <c r="BA25" s="20"/>
      <c r="BL25" s="13"/>
    </row>
    <row r="26" spans="1:64" x14ac:dyDescent="0.2">
      <c r="A26" s="13" t="s">
        <v>110</v>
      </c>
      <c r="B26">
        <v>5</v>
      </c>
      <c r="C26" t="s">
        <v>84</v>
      </c>
      <c r="D26">
        <v>5</v>
      </c>
      <c r="E26">
        <v>3</v>
      </c>
      <c r="F26">
        <v>5</v>
      </c>
      <c r="G26">
        <v>3</v>
      </c>
      <c r="H26">
        <v>5</v>
      </c>
      <c r="I26">
        <v>5</v>
      </c>
      <c r="J26" t="s">
        <v>84</v>
      </c>
      <c r="K26">
        <v>1</v>
      </c>
      <c r="L26" t="s">
        <v>84</v>
      </c>
      <c r="M26" t="s">
        <v>84</v>
      </c>
      <c r="N26">
        <v>4</v>
      </c>
      <c r="O26" t="s">
        <v>84</v>
      </c>
      <c r="P26">
        <v>3</v>
      </c>
      <c r="Q26" t="s">
        <v>84</v>
      </c>
      <c r="R26">
        <v>5</v>
      </c>
      <c r="S26" t="s">
        <v>84</v>
      </c>
      <c r="T26">
        <v>5</v>
      </c>
      <c r="U26">
        <v>1</v>
      </c>
      <c r="W26" s="13" t="s">
        <v>110</v>
      </c>
      <c r="X26" s="19" t="s">
        <v>84</v>
      </c>
      <c r="Y26" s="19">
        <f t="shared" si="5"/>
        <v>7</v>
      </c>
      <c r="Z26" s="17" t="s">
        <v>85</v>
      </c>
      <c r="AA26" s="11">
        <f t="shared" si="0"/>
        <v>2</v>
      </c>
      <c r="AB26" s="17" t="s">
        <v>86</v>
      </c>
      <c r="AC26" s="11">
        <f t="shared" si="1"/>
        <v>0</v>
      </c>
      <c r="AD26" s="17" t="s">
        <v>87</v>
      </c>
      <c r="AE26" s="11">
        <f t="shared" si="2"/>
        <v>3</v>
      </c>
      <c r="AF26" s="17" t="s">
        <v>88</v>
      </c>
      <c r="AG26" s="11">
        <f t="shared" si="3"/>
        <v>1</v>
      </c>
      <c r="AH26" s="17" t="s">
        <v>89</v>
      </c>
      <c r="AI26" s="11">
        <f t="shared" si="4"/>
        <v>7</v>
      </c>
      <c r="AJ26" s="13"/>
      <c r="AK26" s="13"/>
      <c r="AM26" s="13"/>
      <c r="AT26" s="10"/>
      <c r="AU26" s="11"/>
      <c r="AV26" s="11"/>
      <c r="AW26" s="11"/>
      <c r="AX26" s="11"/>
      <c r="AY26" s="11"/>
      <c r="AZ26" s="20"/>
      <c r="BA26" s="20"/>
      <c r="BL26" s="13"/>
    </row>
    <row r="27" spans="1:64" x14ac:dyDescent="0.2">
      <c r="A27" s="13" t="s">
        <v>111</v>
      </c>
      <c r="B27">
        <v>5</v>
      </c>
      <c r="C27" t="s">
        <v>84</v>
      </c>
      <c r="D27" t="s">
        <v>84</v>
      </c>
      <c r="E27">
        <v>4</v>
      </c>
      <c r="F27">
        <v>5</v>
      </c>
      <c r="G27">
        <v>5</v>
      </c>
      <c r="H27">
        <v>5</v>
      </c>
      <c r="I27">
        <v>5</v>
      </c>
      <c r="J27">
        <v>5</v>
      </c>
      <c r="K27">
        <v>5</v>
      </c>
      <c r="L27" t="s">
        <v>84</v>
      </c>
      <c r="M27">
        <v>5</v>
      </c>
      <c r="N27">
        <v>4</v>
      </c>
      <c r="O27">
        <v>5</v>
      </c>
      <c r="P27">
        <v>3</v>
      </c>
      <c r="Q27" t="s">
        <v>84</v>
      </c>
      <c r="R27">
        <v>5</v>
      </c>
      <c r="S27" t="s">
        <v>84</v>
      </c>
      <c r="T27">
        <v>5</v>
      </c>
      <c r="U27">
        <v>3</v>
      </c>
      <c r="W27" s="13" t="s">
        <v>111</v>
      </c>
      <c r="X27" s="19" t="s">
        <v>84</v>
      </c>
      <c r="Y27" s="19">
        <f t="shared" si="5"/>
        <v>5</v>
      </c>
      <c r="Z27" s="17" t="s">
        <v>85</v>
      </c>
      <c r="AA27" s="11">
        <f t="shared" si="0"/>
        <v>0</v>
      </c>
      <c r="AB27" s="17" t="s">
        <v>86</v>
      </c>
      <c r="AC27" s="11">
        <f t="shared" si="1"/>
        <v>0</v>
      </c>
      <c r="AD27" s="17" t="s">
        <v>87</v>
      </c>
      <c r="AE27" s="11">
        <f t="shared" si="2"/>
        <v>2</v>
      </c>
      <c r="AF27" s="17" t="s">
        <v>88</v>
      </c>
      <c r="AG27" s="11">
        <f t="shared" si="3"/>
        <v>2</v>
      </c>
      <c r="AH27" s="17" t="s">
        <v>89</v>
      </c>
      <c r="AI27" s="11">
        <f t="shared" si="4"/>
        <v>11</v>
      </c>
      <c r="AJ27" s="13"/>
      <c r="AK27" s="13"/>
      <c r="AM27" s="13"/>
      <c r="AN27" s="13"/>
      <c r="AP27" s="13"/>
      <c r="AQ27" s="13"/>
      <c r="AR27" s="13"/>
      <c r="AT27" s="10"/>
      <c r="AZ27" s="11"/>
      <c r="BA27" s="11"/>
      <c r="BL27" s="13"/>
    </row>
    <row r="28" spans="1:64" x14ac:dyDescent="0.2">
      <c r="A28" s="13" t="s">
        <v>112</v>
      </c>
      <c r="B28">
        <v>5</v>
      </c>
      <c r="C28" t="s">
        <v>84</v>
      </c>
      <c r="D28" t="s">
        <v>84</v>
      </c>
      <c r="E28">
        <v>4</v>
      </c>
      <c r="F28">
        <v>5</v>
      </c>
      <c r="G28">
        <v>5</v>
      </c>
      <c r="H28">
        <v>5</v>
      </c>
      <c r="I28">
        <v>5</v>
      </c>
      <c r="J28">
        <v>5</v>
      </c>
      <c r="K28">
        <v>5</v>
      </c>
      <c r="L28" t="s">
        <v>84</v>
      </c>
      <c r="M28">
        <v>5</v>
      </c>
      <c r="N28">
        <v>4</v>
      </c>
      <c r="O28" t="s">
        <v>84</v>
      </c>
      <c r="P28">
        <v>3</v>
      </c>
      <c r="Q28" t="s">
        <v>84</v>
      </c>
      <c r="R28">
        <v>5</v>
      </c>
      <c r="S28" t="s">
        <v>84</v>
      </c>
      <c r="T28">
        <v>5</v>
      </c>
      <c r="U28">
        <v>1</v>
      </c>
      <c r="W28" s="13" t="s">
        <v>112</v>
      </c>
      <c r="X28" s="19" t="s">
        <v>84</v>
      </c>
      <c r="Y28" s="19">
        <f t="shared" si="5"/>
        <v>6</v>
      </c>
      <c r="Z28" s="17" t="s">
        <v>85</v>
      </c>
      <c r="AA28" s="11">
        <f t="shared" si="0"/>
        <v>1</v>
      </c>
      <c r="AB28" s="17" t="s">
        <v>86</v>
      </c>
      <c r="AC28" s="11">
        <f t="shared" si="1"/>
        <v>0</v>
      </c>
      <c r="AD28" s="17" t="s">
        <v>87</v>
      </c>
      <c r="AE28" s="11">
        <f t="shared" si="2"/>
        <v>1</v>
      </c>
      <c r="AF28" s="17" t="s">
        <v>88</v>
      </c>
      <c r="AG28" s="11">
        <f t="shared" si="3"/>
        <v>2</v>
      </c>
      <c r="AH28" s="17" t="s">
        <v>89</v>
      </c>
      <c r="AI28" s="11">
        <f t="shared" si="4"/>
        <v>10</v>
      </c>
      <c r="AJ28" s="13"/>
      <c r="AK28" s="13"/>
      <c r="AM28" s="13"/>
      <c r="AN28" s="13"/>
      <c r="AP28" s="13"/>
      <c r="AQ28" s="13"/>
      <c r="AR28" s="13"/>
      <c r="AT28" s="23"/>
      <c r="AZ28" s="11"/>
      <c r="BA28" s="11"/>
      <c r="BL28" s="13"/>
    </row>
    <row r="29" spans="1:64" x14ac:dyDescent="0.2">
      <c r="A29" s="13" t="s">
        <v>113</v>
      </c>
      <c r="B29">
        <v>5</v>
      </c>
      <c r="C29" t="s">
        <v>84</v>
      </c>
      <c r="D29" t="s">
        <v>84</v>
      </c>
      <c r="E29">
        <v>4</v>
      </c>
      <c r="F29">
        <v>4</v>
      </c>
      <c r="G29">
        <v>5</v>
      </c>
      <c r="H29">
        <v>3</v>
      </c>
      <c r="I29">
        <v>5</v>
      </c>
      <c r="J29">
        <v>5</v>
      </c>
      <c r="K29">
        <v>4</v>
      </c>
      <c r="L29" t="s">
        <v>84</v>
      </c>
      <c r="M29">
        <v>5</v>
      </c>
      <c r="N29">
        <v>3</v>
      </c>
      <c r="O29" t="s">
        <v>84</v>
      </c>
      <c r="P29">
        <v>3</v>
      </c>
      <c r="Q29" t="s">
        <v>84</v>
      </c>
      <c r="R29">
        <v>5</v>
      </c>
      <c r="S29" t="s">
        <v>84</v>
      </c>
      <c r="T29">
        <v>5</v>
      </c>
      <c r="U29">
        <v>3</v>
      </c>
      <c r="W29" s="13" t="s">
        <v>113</v>
      </c>
      <c r="X29" s="19" t="s">
        <v>84</v>
      </c>
      <c r="Y29" s="19">
        <f t="shared" si="5"/>
        <v>6</v>
      </c>
      <c r="Z29" s="17" t="s">
        <v>85</v>
      </c>
      <c r="AA29" s="11">
        <f t="shared" si="0"/>
        <v>0</v>
      </c>
      <c r="AB29" s="17" t="s">
        <v>86</v>
      </c>
      <c r="AC29" s="11">
        <f t="shared" si="1"/>
        <v>0</v>
      </c>
      <c r="AD29" s="17" t="s">
        <v>87</v>
      </c>
      <c r="AE29" s="11">
        <f t="shared" si="2"/>
        <v>4</v>
      </c>
      <c r="AF29" s="17" t="s">
        <v>88</v>
      </c>
      <c r="AG29" s="11">
        <f t="shared" si="3"/>
        <v>3</v>
      </c>
      <c r="AH29" s="17" t="s">
        <v>89</v>
      </c>
      <c r="AI29" s="11">
        <f t="shared" si="4"/>
        <v>7</v>
      </c>
      <c r="AJ29" s="13"/>
      <c r="AK29" s="13"/>
      <c r="AM29" s="13"/>
      <c r="AN29" s="13"/>
      <c r="AP29" s="13"/>
      <c r="AQ29" s="13"/>
      <c r="AR29" s="13"/>
      <c r="AT29" s="10"/>
      <c r="AU29" s="11"/>
      <c r="AV29" s="11"/>
      <c r="AW29" s="11"/>
      <c r="AX29" s="11"/>
      <c r="AY29" s="11"/>
      <c r="AZ29" s="11"/>
      <c r="BA29" s="11"/>
      <c r="BL29" s="13"/>
    </row>
    <row r="30" spans="1:64" x14ac:dyDescent="0.2">
      <c r="A30" s="13" t="s">
        <v>114</v>
      </c>
      <c r="B30">
        <v>3</v>
      </c>
      <c r="C30" t="s">
        <v>84</v>
      </c>
      <c r="D30">
        <v>2</v>
      </c>
      <c r="E30">
        <v>4</v>
      </c>
      <c r="F30">
        <v>5</v>
      </c>
      <c r="G30">
        <v>5</v>
      </c>
      <c r="H30" t="s">
        <v>84</v>
      </c>
      <c r="I30">
        <v>1</v>
      </c>
      <c r="J30" t="s">
        <v>84</v>
      </c>
      <c r="K30" t="s">
        <v>84</v>
      </c>
      <c r="L30" t="s">
        <v>84</v>
      </c>
      <c r="M30" t="s">
        <v>84</v>
      </c>
      <c r="N30">
        <v>3</v>
      </c>
      <c r="O30" t="s">
        <v>84</v>
      </c>
      <c r="P30">
        <v>1</v>
      </c>
      <c r="Q30" t="s">
        <v>84</v>
      </c>
      <c r="R30">
        <v>4</v>
      </c>
      <c r="S30" t="s">
        <v>84</v>
      </c>
      <c r="T30">
        <v>2</v>
      </c>
      <c r="U30" t="s">
        <v>84</v>
      </c>
      <c r="W30" s="13" t="s">
        <v>114</v>
      </c>
      <c r="X30" s="19" t="s">
        <v>84</v>
      </c>
      <c r="Y30" s="19">
        <f t="shared" si="5"/>
        <v>10</v>
      </c>
      <c r="Z30" s="17" t="s">
        <v>85</v>
      </c>
      <c r="AA30" s="11">
        <f t="shared" si="0"/>
        <v>2</v>
      </c>
      <c r="AB30" s="17" t="s">
        <v>86</v>
      </c>
      <c r="AC30" s="11">
        <f t="shared" si="1"/>
        <v>2</v>
      </c>
      <c r="AD30" s="17" t="s">
        <v>87</v>
      </c>
      <c r="AE30" s="11">
        <f t="shared" si="2"/>
        <v>2</v>
      </c>
      <c r="AF30" s="17" t="s">
        <v>88</v>
      </c>
      <c r="AG30" s="11">
        <f t="shared" si="3"/>
        <v>2</v>
      </c>
      <c r="AH30" s="17" t="s">
        <v>89</v>
      </c>
      <c r="AI30" s="11">
        <f t="shared" si="4"/>
        <v>2</v>
      </c>
      <c r="AJ30" s="13"/>
      <c r="AK30" s="13"/>
      <c r="AM30" s="13"/>
      <c r="AN30" s="13"/>
      <c r="AO30" s="13"/>
      <c r="AP30" s="13"/>
      <c r="AQ30" s="13"/>
      <c r="AR30" s="13"/>
      <c r="AT30" s="10"/>
      <c r="AU30" s="11"/>
      <c r="AV30" s="24"/>
      <c r="AW30" s="24"/>
      <c r="AX30" s="24"/>
      <c r="AY30" s="11"/>
      <c r="AZ30" s="20"/>
      <c r="BA30" s="20"/>
      <c r="BL30" s="13"/>
    </row>
    <row r="31" spans="1:64" x14ac:dyDescent="0.2">
      <c r="A31" s="13" t="s">
        <v>115</v>
      </c>
      <c r="B31">
        <v>3</v>
      </c>
      <c r="C31" t="s">
        <v>84</v>
      </c>
      <c r="D31">
        <v>2</v>
      </c>
      <c r="E31">
        <v>4</v>
      </c>
      <c r="F31">
        <v>5</v>
      </c>
      <c r="G31">
        <v>5</v>
      </c>
      <c r="H31" t="s">
        <v>84</v>
      </c>
      <c r="I31">
        <v>1</v>
      </c>
      <c r="J31" t="s">
        <v>84</v>
      </c>
      <c r="K31" t="s">
        <v>84</v>
      </c>
      <c r="L31" t="s">
        <v>84</v>
      </c>
      <c r="M31" t="s">
        <v>84</v>
      </c>
      <c r="N31">
        <v>2</v>
      </c>
      <c r="O31" t="s">
        <v>84</v>
      </c>
      <c r="P31">
        <v>1</v>
      </c>
      <c r="Q31" t="s">
        <v>84</v>
      </c>
      <c r="R31">
        <v>4</v>
      </c>
      <c r="S31" t="s">
        <v>84</v>
      </c>
      <c r="T31">
        <v>1</v>
      </c>
      <c r="U31" t="s">
        <v>84</v>
      </c>
      <c r="W31" s="13" t="s">
        <v>115</v>
      </c>
      <c r="X31" s="19" t="s">
        <v>84</v>
      </c>
      <c r="Y31" s="19">
        <f t="shared" si="5"/>
        <v>10</v>
      </c>
      <c r="Z31" s="17" t="s">
        <v>85</v>
      </c>
      <c r="AA31" s="11">
        <f t="shared" si="0"/>
        <v>3</v>
      </c>
      <c r="AB31" s="17" t="s">
        <v>86</v>
      </c>
      <c r="AC31" s="11">
        <f t="shared" si="1"/>
        <v>2</v>
      </c>
      <c r="AD31" s="17" t="s">
        <v>87</v>
      </c>
      <c r="AE31" s="11">
        <f t="shared" si="2"/>
        <v>1</v>
      </c>
      <c r="AF31" s="17" t="s">
        <v>88</v>
      </c>
      <c r="AG31" s="11">
        <f t="shared" si="3"/>
        <v>2</v>
      </c>
      <c r="AH31" s="17" t="s">
        <v>89</v>
      </c>
      <c r="AI31" s="11">
        <f t="shared" si="4"/>
        <v>2</v>
      </c>
      <c r="AJ31" s="13"/>
      <c r="AK31" s="13"/>
      <c r="AM31" s="13"/>
      <c r="AT31" s="10"/>
      <c r="AU31" s="24"/>
      <c r="AV31" s="11"/>
      <c r="AW31" s="11"/>
      <c r="AX31" s="11"/>
      <c r="AY31" s="11"/>
      <c r="AZ31" s="20"/>
      <c r="BA31" s="20"/>
      <c r="BL31" s="13"/>
    </row>
    <row r="32" spans="1:64" x14ac:dyDescent="0.2">
      <c r="A32" s="13" t="s">
        <v>116</v>
      </c>
      <c r="B32">
        <v>3</v>
      </c>
      <c r="C32" t="s">
        <v>84</v>
      </c>
      <c r="D32">
        <v>4</v>
      </c>
      <c r="E32">
        <v>4</v>
      </c>
      <c r="F32">
        <v>4</v>
      </c>
      <c r="G32">
        <v>5</v>
      </c>
      <c r="H32" t="s">
        <v>84</v>
      </c>
      <c r="I32">
        <v>1</v>
      </c>
      <c r="J32" t="s">
        <v>84</v>
      </c>
      <c r="K32" t="s">
        <v>84</v>
      </c>
      <c r="L32" t="s">
        <v>84</v>
      </c>
      <c r="M32" t="s">
        <v>84</v>
      </c>
      <c r="N32">
        <v>4</v>
      </c>
      <c r="O32" t="s">
        <v>84</v>
      </c>
      <c r="P32">
        <v>1</v>
      </c>
      <c r="Q32" t="s">
        <v>84</v>
      </c>
      <c r="R32">
        <v>4</v>
      </c>
      <c r="S32" t="s">
        <v>84</v>
      </c>
      <c r="T32">
        <v>1</v>
      </c>
      <c r="U32" t="s">
        <v>84</v>
      </c>
      <c r="W32" s="13" t="s">
        <v>116</v>
      </c>
      <c r="X32" s="19" t="s">
        <v>84</v>
      </c>
      <c r="Y32" s="19">
        <f t="shared" si="5"/>
        <v>10</v>
      </c>
      <c r="Z32" s="17" t="s">
        <v>85</v>
      </c>
      <c r="AA32" s="11">
        <f t="shared" si="0"/>
        <v>3</v>
      </c>
      <c r="AB32" s="17" t="s">
        <v>86</v>
      </c>
      <c r="AC32" s="11">
        <f t="shared" si="1"/>
        <v>0</v>
      </c>
      <c r="AD32" s="17" t="s">
        <v>87</v>
      </c>
      <c r="AE32" s="11">
        <f t="shared" si="2"/>
        <v>1</v>
      </c>
      <c r="AF32" s="17" t="s">
        <v>88</v>
      </c>
      <c r="AG32" s="11">
        <f t="shared" si="3"/>
        <v>5</v>
      </c>
      <c r="AH32" s="17" t="s">
        <v>89</v>
      </c>
      <c r="AI32" s="11">
        <f t="shared" si="4"/>
        <v>1</v>
      </c>
      <c r="AJ32" s="13"/>
      <c r="AK32" s="13"/>
      <c r="AM32" s="13"/>
      <c r="AT32" s="10"/>
      <c r="AU32" s="11"/>
      <c r="AV32" s="11"/>
      <c r="AW32" s="11"/>
      <c r="AX32" s="11"/>
      <c r="AY32" s="11"/>
      <c r="AZ32" s="20"/>
      <c r="BA32" s="20"/>
      <c r="BL32" s="13"/>
    </row>
    <row r="33" spans="1:64" x14ac:dyDescent="0.2">
      <c r="A33" s="13" t="s">
        <v>117</v>
      </c>
      <c r="B33">
        <v>5</v>
      </c>
      <c r="C33">
        <v>5</v>
      </c>
      <c r="D33">
        <v>5</v>
      </c>
      <c r="E33">
        <v>4</v>
      </c>
      <c r="F33">
        <v>4</v>
      </c>
      <c r="G33" t="s">
        <v>84</v>
      </c>
      <c r="H33">
        <v>3</v>
      </c>
      <c r="I33">
        <v>2</v>
      </c>
      <c r="J33" t="s">
        <v>84</v>
      </c>
      <c r="K33" t="s">
        <v>84</v>
      </c>
      <c r="L33" t="s">
        <v>84</v>
      </c>
      <c r="M33" t="s">
        <v>84</v>
      </c>
      <c r="N33">
        <v>5</v>
      </c>
      <c r="O33">
        <v>5</v>
      </c>
      <c r="P33">
        <v>5</v>
      </c>
      <c r="Q33" t="s">
        <v>84</v>
      </c>
      <c r="R33">
        <v>1</v>
      </c>
      <c r="S33" t="s">
        <v>84</v>
      </c>
      <c r="T33">
        <v>3</v>
      </c>
      <c r="U33">
        <v>5</v>
      </c>
      <c r="W33" s="13" t="s">
        <v>117</v>
      </c>
      <c r="X33" s="19" t="s">
        <v>84</v>
      </c>
      <c r="Y33" s="19">
        <f t="shared" si="5"/>
        <v>7</v>
      </c>
      <c r="Z33" s="17" t="s">
        <v>85</v>
      </c>
      <c r="AA33" s="11">
        <f t="shared" si="0"/>
        <v>1</v>
      </c>
      <c r="AB33" s="17" t="s">
        <v>86</v>
      </c>
      <c r="AC33" s="11">
        <f t="shared" si="1"/>
        <v>1</v>
      </c>
      <c r="AD33" s="17" t="s">
        <v>87</v>
      </c>
      <c r="AE33" s="11">
        <f t="shared" si="2"/>
        <v>2</v>
      </c>
      <c r="AF33" s="17" t="s">
        <v>88</v>
      </c>
      <c r="AG33" s="11">
        <f t="shared" si="3"/>
        <v>2</v>
      </c>
      <c r="AH33" s="17" t="s">
        <v>89</v>
      </c>
      <c r="AI33" s="11">
        <f t="shared" si="4"/>
        <v>7</v>
      </c>
      <c r="AJ33" s="13"/>
      <c r="AK33" s="13"/>
      <c r="AN33" s="25"/>
      <c r="AO33" s="26"/>
      <c r="AP33" s="26"/>
      <c r="AQ33" s="26"/>
      <c r="AR33" s="25"/>
      <c r="BL33" s="13"/>
    </row>
    <row r="34" spans="1:64" x14ac:dyDescent="0.2">
      <c r="A34" s="13" t="s">
        <v>118</v>
      </c>
      <c r="B34" t="s">
        <v>84</v>
      </c>
      <c r="C34" t="s">
        <v>84</v>
      </c>
      <c r="D34" t="s">
        <v>84</v>
      </c>
      <c r="E34" t="s">
        <v>84</v>
      </c>
      <c r="F34">
        <v>1</v>
      </c>
      <c r="G34" t="s">
        <v>84</v>
      </c>
      <c r="H34" t="s">
        <v>84</v>
      </c>
      <c r="I34" t="s">
        <v>84</v>
      </c>
      <c r="J34" t="s">
        <v>84</v>
      </c>
      <c r="K34" t="s">
        <v>84</v>
      </c>
      <c r="L34" t="s">
        <v>84</v>
      </c>
      <c r="M34" t="s">
        <v>84</v>
      </c>
      <c r="N34">
        <v>1</v>
      </c>
      <c r="O34" t="s">
        <v>84</v>
      </c>
      <c r="P34">
        <v>1</v>
      </c>
      <c r="Q34" t="s">
        <v>84</v>
      </c>
      <c r="R34" t="s">
        <v>84</v>
      </c>
      <c r="S34" t="s">
        <v>84</v>
      </c>
      <c r="T34" t="s">
        <v>84</v>
      </c>
      <c r="U34">
        <v>1</v>
      </c>
      <c r="W34" s="13" t="s">
        <v>118</v>
      </c>
      <c r="X34" s="19" t="s">
        <v>84</v>
      </c>
      <c r="Y34" s="19">
        <f t="shared" si="5"/>
        <v>16</v>
      </c>
      <c r="Z34" s="17" t="s">
        <v>85</v>
      </c>
      <c r="AA34" s="11">
        <f t="shared" si="0"/>
        <v>4</v>
      </c>
      <c r="AB34" s="17" t="s">
        <v>86</v>
      </c>
      <c r="AC34" s="11">
        <f t="shared" si="1"/>
        <v>0</v>
      </c>
      <c r="AD34" s="17" t="s">
        <v>87</v>
      </c>
      <c r="AE34" s="11">
        <f t="shared" si="2"/>
        <v>0</v>
      </c>
      <c r="AF34" s="17" t="s">
        <v>88</v>
      </c>
      <c r="AG34" s="11">
        <f t="shared" si="3"/>
        <v>0</v>
      </c>
      <c r="AH34" s="17" t="s">
        <v>89</v>
      </c>
      <c r="AI34" s="11">
        <f t="shared" si="4"/>
        <v>0</v>
      </c>
      <c r="AJ34" s="13"/>
      <c r="AK34" s="13"/>
      <c r="AM34" s="13"/>
      <c r="AN34" s="26"/>
      <c r="AO34" s="25"/>
      <c r="AP34" s="25"/>
      <c r="AQ34" s="25"/>
      <c r="AR34" s="25"/>
      <c r="BL34" s="13"/>
    </row>
    <row r="35" spans="1:64" x14ac:dyDescent="0.2">
      <c r="A35" s="13" t="s">
        <v>119</v>
      </c>
      <c r="B35" t="s">
        <v>84</v>
      </c>
      <c r="C35" t="s">
        <v>84</v>
      </c>
      <c r="D35" t="s">
        <v>84</v>
      </c>
      <c r="E35" t="s">
        <v>84</v>
      </c>
      <c r="F35" t="s">
        <v>84</v>
      </c>
      <c r="G35" t="s">
        <v>84</v>
      </c>
      <c r="H35" t="s">
        <v>84</v>
      </c>
      <c r="I35" t="s">
        <v>84</v>
      </c>
      <c r="J35" t="s">
        <v>84</v>
      </c>
      <c r="K35" t="s">
        <v>84</v>
      </c>
      <c r="L35" t="s">
        <v>84</v>
      </c>
      <c r="M35" t="s">
        <v>84</v>
      </c>
      <c r="N35">
        <v>1</v>
      </c>
      <c r="O35" t="s">
        <v>84</v>
      </c>
      <c r="P35">
        <v>1</v>
      </c>
      <c r="Q35" t="s">
        <v>84</v>
      </c>
      <c r="R35" t="s">
        <v>84</v>
      </c>
      <c r="S35" t="s">
        <v>84</v>
      </c>
      <c r="T35" t="s">
        <v>84</v>
      </c>
      <c r="U35">
        <v>1</v>
      </c>
      <c r="W35" s="13" t="s">
        <v>119</v>
      </c>
      <c r="X35" s="19" t="s">
        <v>84</v>
      </c>
      <c r="Y35" s="19">
        <f t="shared" si="5"/>
        <v>17</v>
      </c>
      <c r="Z35" s="17" t="s">
        <v>85</v>
      </c>
      <c r="AA35" s="11">
        <f t="shared" si="0"/>
        <v>3</v>
      </c>
      <c r="AB35" s="17" t="s">
        <v>86</v>
      </c>
      <c r="AC35" s="11">
        <f t="shared" si="1"/>
        <v>0</v>
      </c>
      <c r="AD35" s="17" t="s">
        <v>87</v>
      </c>
      <c r="AE35" s="11">
        <f t="shared" si="2"/>
        <v>0</v>
      </c>
      <c r="AF35" s="17" t="s">
        <v>88</v>
      </c>
      <c r="AG35" s="11">
        <f t="shared" si="3"/>
        <v>0</v>
      </c>
      <c r="AH35" s="17" t="s">
        <v>89</v>
      </c>
      <c r="AI35" s="11">
        <f t="shared" si="4"/>
        <v>0</v>
      </c>
      <c r="AJ35" s="13"/>
      <c r="AK35" s="13"/>
      <c r="AM35" s="13"/>
      <c r="AN35" s="25"/>
      <c r="AO35" s="25"/>
      <c r="AP35" s="25"/>
      <c r="AQ35" s="25"/>
      <c r="AR35" s="25"/>
      <c r="BL35" s="13"/>
    </row>
    <row r="36" spans="1:64" x14ac:dyDescent="0.2">
      <c r="A36" s="13" t="s">
        <v>120</v>
      </c>
      <c r="B36" t="s">
        <v>84</v>
      </c>
      <c r="C36" t="s">
        <v>84</v>
      </c>
      <c r="D36" t="s">
        <v>84</v>
      </c>
      <c r="E36" t="s">
        <v>84</v>
      </c>
      <c r="F36" t="s">
        <v>84</v>
      </c>
      <c r="G36" t="s">
        <v>84</v>
      </c>
      <c r="H36" t="s">
        <v>84</v>
      </c>
      <c r="I36" t="s">
        <v>84</v>
      </c>
      <c r="J36" t="s">
        <v>84</v>
      </c>
      <c r="K36" t="s">
        <v>84</v>
      </c>
      <c r="L36" t="s">
        <v>84</v>
      </c>
      <c r="M36" t="s">
        <v>84</v>
      </c>
      <c r="N36">
        <v>1</v>
      </c>
      <c r="O36" t="s">
        <v>84</v>
      </c>
      <c r="P36">
        <v>1</v>
      </c>
      <c r="Q36" t="s">
        <v>84</v>
      </c>
      <c r="R36" t="s">
        <v>84</v>
      </c>
      <c r="S36" t="s">
        <v>84</v>
      </c>
      <c r="T36" t="s">
        <v>84</v>
      </c>
      <c r="U36">
        <v>1</v>
      </c>
      <c r="W36" s="13" t="s">
        <v>120</v>
      </c>
      <c r="X36" s="19" t="s">
        <v>84</v>
      </c>
      <c r="Y36" s="19">
        <f t="shared" si="5"/>
        <v>17</v>
      </c>
      <c r="Z36" s="17" t="s">
        <v>85</v>
      </c>
      <c r="AA36" s="11">
        <f t="shared" si="0"/>
        <v>3</v>
      </c>
      <c r="AB36" s="17" t="s">
        <v>86</v>
      </c>
      <c r="AC36" s="11">
        <f t="shared" si="1"/>
        <v>0</v>
      </c>
      <c r="AD36" s="17" t="s">
        <v>87</v>
      </c>
      <c r="AE36" s="11">
        <f t="shared" si="2"/>
        <v>0</v>
      </c>
      <c r="AF36" s="17" t="s">
        <v>88</v>
      </c>
      <c r="AG36" s="11">
        <f t="shared" si="3"/>
        <v>0</v>
      </c>
      <c r="AH36" s="17" t="s">
        <v>89</v>
      </c>
      <c r="AI36" s="11">
        <f t="shared" si="4"/>
        <v>0</v>
      </c>
      <c r="AJ36" s="13"/>
      <c r="AK36" s="13"/>
      <c r="AM36" s="13"/>
      <c r="AN36" s="25"/>
      <c r="AO36" s="25"/>
      <c r="AP36" s="25"/>
      <c r="AQ36" s="25"/>
      <c r="AR36" s="25"/>
      <c r="BL36" s="13"/>
    </row>
    <row r="37" spans="1:64" x14ac:dyDescent="0.2">
      <c r="A37" s="13" t="s">
        <v>121</v>
      </c>
      <c r="B37" t="s">
        <v>84</v>
      </c>
      <c r="C37" t="s">
        <v>84</v>
      </c>
      <c r="D37" t="s">
        <v>84</v>
      </c>
      <c r="E37" t="s">
        <v>84</v>
      </c>
      <c r="F37" t="s">
        <v>84</v>
      </c>
      <c r="G37" t="s">
        <v>84</v>
      </c>
      <c r="H37" t="s">
        <v>84</v>
      </c>
      <c r="I37" t="s">
        <v>84</v>
      </c>
      <c r="J37" t="s">
        <v>84</v>
      </c>
      <c r="K37" t="s">
        <v>84</v>
      </c>
      <c r="L37" t="s">
        <v>84</v>
      </c>
      <c r="M37" t="s">
        <v>84</v>
      </c>
      <c r="N37">
        <v>1</v>
      </c>
      <c r="O37" t="s">
        <v>84</v>
      </c>
      <c r="P37">
        <v>1</v>
      </c>
      <c r="Q37" t="s">
        <v>84</v>
      </c>
      <c r="R37" t="s">
        <v>84</v>
      </c>
      <c r="S37" t="s">
        <v>84</v>
      </c>
      <c r="T37" t="s">
        <v>84</v>
      </c>
      <c r="U37">
        <v>1</v>
      </c>
      <c r="W37" s="13" t="s">
        <v>121</v>
      </c>
      <c r="X37" s="19" t="s">
        <v>84</v>
      </c>
      <c r="Y37" s="19">
        <f t="shared" si="5"/>
        <v>17</v>
      </c>
      <c r="Z37" s="17" t="s">
        <v>85</v>
      </c>
      <c r="AA37" s="11">
        <f t="shared" si="0"/>
        <v>3</v>
      </c>
      <c r="AB37" s="17" t="s">
        <v>86</v>
      </c>
      <c r="AC37" s="11">
        <f t="shared" si="1"/>
        <v>0</v>
      </c>
      <c r="AD37" s="17" t="s">
        <v>87</v>
      </c>
      <c r="AE37" s="11">
        <f t="shared" si="2"/>
        <v>0</v>
      </c>
      <c r="AF37" s="17" t="s">
        <v>88</v>
      </c>
      <c r="AG37" s="11">
        <f t="shared" si="3"/>
        <v>0</v>
      </c>
      <c r="AH37" s="17" t="s">
        <v>89</v>
      </c>
      <c r="AI37" s="11">
        <f t="shared" si="4"/>
        <v>0</v>
      </c>
      <c r="AJ37" s="13"/>
      <c r="AK37" s="13"/>
      <c r="AM37" s="13"/>
      <c r="AN37" s="13"/>
      <c r="BL37" s="13"/>
    </row>
    <row r="38" spans="1:64" x14ac:dyDescent="0.2">
      <c r="A38" s="13" t="s">
        <v>122</v>
      </c>
      <c r="B38" t="s">
        <v>84</v>
      </c>
      <c r="C38" t="s">
        <v>84</v>
      </c>
      <c r="D38" t="s">
        <v>84</v>
      </c>
      <c r="E38" t="s">
        <v>84</v>
      </c>
      <c r="F38" t="s">
        <v>84</v>
      </c>
      <c r="G38" t="s">
        <v>84</v>
      </c>
      <c r="H38">
        <v>5</v>
      </c>
      <c r="I38" t="s">
        <v>84</v>
      </c>
      <c r="J38" t="s">
        <v>84</v>
      </c>
      <c r="K38" t="s">
        <v>84</v>
      </c>
      <c r="L38" t="s">
        <v>84</v>
      </c>
      <c r="M38" t="s">
        <v>84</v>
      </c>
      <c r="N38" t="s">
        <v>84</v>
      </c>
      <c r="O38" t="s">
        <v>84</v>
      </c>
      <c r="P38" t="s">
        <v>84</v>
      </c>
      <c r="Q38" t="s">
        <v>84</v>
      </c>
      <c r="R38" t="s">
        <v>84</v>
      </c>
      <c r="S38">
        <v>5</v>
      </c>
      <c r="T38" t="s">
        <v>84</v>
      </c>
      <c r="U38">
        <v>5</v>
      </c>
      <c r="W38" s="13" t="s">
        <v>122</v>
      </c>
      <c r="X38" s="19" t="s">
        <v>84</v>
      </c>
      <c r="Y38" s="19">
        <f t="shared" si="5"/>
        <v>17</v>
      </c>
      <c r="Z38" s="17" t="s">
        <v>85</v>
      </c>
      <c r="AA38" s="11">
        <f t="shared" si="0"/>
        <v>0</v>
      </c>
      <c r="AB38" s="17" t="s">
        <v>86</v>
      </c>
      <c r="AC38" s="11">
        <f t="shared" si="1"/>
        <v>0</v>
      </c>
      <c r="AD38" s="17" t="s">
        <v>87</v>
      </c>
      <c r="AE38" s="11">
        <f t="shared" si="2"/>
        <v>0</v>
      </c>
      <c r="AF38" s="17" t="s">
        <v>88</v>
      </c>
      <c r="AG38" s="11">
        <f t="shared" si="3"/>
        <v>0</v>
      </c>
      <c r="AH38" s="17" t="s">
        <v>89</v>
      </c>
      <c r="AI38" s="11">
        <f t="shared" si="4"/>
        <v>3</v>
      </c>
      <c r="AJ38" s="13"/>
      <c r="AK38" s="13"/>
      <c r="AM38" s="13"/>
      <c r="AN38" s="13"/>
      <c r="BL38" s="13"/>
    </row>
    <row r="39" spans="1:64" x14ac:dyDescent="0.2">
      <c r="A39" s="13" t="s">
        <v>123</v>
      </c>
      <c r="B39" t="s">
        <v>84</v>
      </c>
      <c r="C39" t="s">
        <v>84</v>
      </c>
      <c r="D39" t="s">
        <v>84</v>
      </c>
      <c r="E39" t="s">
        <v>84</v>
      </c>
      <c r="F39" t="s">
        <v>84</v>
      </c>
      <c r="G39" t="s">
        <v>84</v>
      </c>
      <c r="H39" t="s">
        <v>84</v>
      </c>
      <c r="I39" t="s">
        <v>84</v>
      </c>
      <c r="J39" t="s">
        <v>84</v>
      </c>
      <c r="K39" t="s">
        <v>84</v>
      </c>
      <c r="L39" t="s">
        <v>84</v>
      </c>
      <c r="M39" t="s">
        <v>84</v>
      </c>
      <c r="N39" t="s">
        <v>84</v>
      </c>
      <c r="O39" t="s">
        <v>84</v>
      </c>
      <c r="P39" t="s">
        <v>84</v>
      </c>
      <c r="Q39" t="s">
        <v>84</v>
      </c>
      <c r="R39" t="s">
        <v>84</v>
      </c>
      <c r="S39" t="s">
        <v>84</v>
      </c>
      <c r="T39" t="s">
        <v>84</v>
      </c>
      <c r="U39" t="s">
        <v>84</v>
      </c>
      <c r="W39" s="13" t="s">
        <v>123</v>
      </c>
      <c r="X39" s="19" t="s">
        <v>84</v>
      </c>
      <c r="Y39" s="19">
        <f t="shared" si="5"/>
        <v>20</v>
      </c>
      <c r="Z39" s="17" t="s">
        <v>85</v>
      </c>
      <c r="AA39" s="11">
        <f t="shared" si="0"/>
        <v>0</v>
      </c>
      <c r="AB39" s="17" t="s">
        <v>86</v>
      </c>
      <c r="AC39" s="11">
        <f t="shared" si="1"/>
        <v>0</v>
      </c>
      <c r="AD39" s="17" t="s">
        <v>87</v>
      </c>
      <c r="AE39" s="11">
        <f t="shared" si="2"/>
        <v>0</v>
      </c>
      <c r="AF39" s="17" t="s">
        <v>88</v>
      </c>
      <c r="AG39" s="11">
        <f t="shared" si="3"/>
        <v>0</v>
      </c>
      <c r="AH39" s="17" t="s">
        <v>89</v>
      </c>
      <c r="AI39" s="11">
        <f t="shared" si="4"/>
        <v>0</v>
      </c>
      <c r="AJ39" s="13"/>
      <c r="AK39" s="13"/>
      <c r="AM39" s="13"/>
      <c r="AN39" s="25"/>
      <c r="AT39" s="25"/>
      <c r="AV39" s="25"/>
      <c r="BL39" s="13"/>
    </row>
    <row r="40" spans="1:64" x14ac:dyDescent="0.2">
      <c r="A40" s="13" t="s">
        <v>124</v>
      </c>
      <c r="B40" t="s">
        <v>84</v>
      </c>
      <c r="C40" t="s">
        <v>84</v>
      </c>
      <c r="D40" t="s">
        <v>84</v>
      </c>
      <c r="E40" t="s">
        <v>84</v>
      </c>
      <c r="F40" t="s">
        <v>84</v>
      </c>
      <c r="G40" t="s">
        <v>84</v>
      </c>
      <c r="H40" t="s">
        <v>84</v>
      </c>
      <c r="I40" t="s">
        <v>84</v>
      </c>
      <c r="J40" t="s">
        <v>84</v>
      </c>
      <c r="K40" t="s">
        <v>84</v>
      </c>
      <c r="L40" t="s">
        <v>84</v>
      </c>
      <c r="M40" t="s">
        <v>84</v>
      </c>
      <c r="N40" t="s">
        <v>84</v>
      </c>
      <c r="O40" t="s">
        <v>84</v>
      </c>
      <c r="P40" t="s">
        <v>84</v>
      </c>
      <c r="Q40" t="s">
        <v>84</v>
      </c>
      <c r="R40" t="s">
        <v>84</v>
      </c>
      <c r="S40" t="s">
        <v>84</v>
      </c>
      <c r="T40" t="s">
        <v>84</v>
      </c>
      <c r="U40" t="s">
        <v>84</v>
      </c>
      <c r="W40" s="13" t="s">
        <v>124</v>
      </c>
      <c r="X40" s="19" t="s">
        <v>84</v>
      </c>
      <c r="Y40" s="19">
        <f t="shared" si="5"/>
        <v>20</v>
      </c>
      <c r="Z40" s="17" t="s">
        <v>85</v>
      </c>
      <c r="AA40" s="11">
        <f t="shared" si="0"/>
        <v>0</v>
      </c>
      <c r="AB40" s="17" t="s">
        <v>86</v>
      </c>
      <c r="AC40" s="11">
        <f t="shared" si="1"/>
        <v>0</v>
      </c>
      <c r="AD40" s="17" t="s">
        <v>87</v>
      </c>
      <c r="AE40" s="11">
        <f t="shared" si="2"/>
        <v>0</v>
      </c>
      <c r="AF40" s="17" t="s">
        <v>88</v>
      </c>
      <c r="AG40" s="11">
        <f t="shared" si="3"/>
        <v>0</v>
      </c>
      <c r="AH40" s="17" t="s">
        <v>89</v>
      </c>
      <c r="AI40" s="11">
        <f t="shared" si="4"/>
        <v>0</v>
      </c>
      <c r="AJ40" s="13"/>
      <c r="AK40" s="13"/>
      <c r="AM40" s="13"/>
      <c r="AN40" s="26"/>
      <c r="AT40" s="25"/>
      <c r="AV40" s="25"/>
      <c r="BL40" s="13"/>
    </row>
    <row r="41" spans="1:64" x14ac:dyDescent="0.2">
      <c r="A41" s="13" t="s">
        <v>125</v>
      </c>
      <c r="B41" t="s">
        <v>84</v>
      </c>
      <c r="C41" t="s">
        <v>84</v>
      </c>
      <c r="D41" t="s">
        <v>84</v>
      </c>
      <c r="E41" t="s">
        <v>84</v>
      </c>
      <c r="F41" t="s">
        <v>84</v>
      </c>
      <c r="G41" t="s">
        <v>84</v>
      </c>
      <c r="H41" t="s">
        <v>84</v>
      </c>
      <c r="I41" t="s">
        <v>84</v>
      </c>
      <c r="J41" t="s">
        <v>84</v>
      </c>
      <c r="K41" t="s">
        <v>84</v>
      </c>
      <c r="L41" t="s">
        <v>84</v>
      </c>
      <c r="M41" t="s">
        <v>84</v>
      </c>
      <c r="N41" t="s">
        <v>84</v>
      </c>
      <c r="O41" t="s">
        <v>84</v>
      </c>
      <c r="P41" t="s">
        <v>84</v>
      </c>
      <c r="Q41" t="s">
        <v>84</v>
      </c>
      <c r="R41" t="s">
        <v>84</v>
      </c>
      <c r="S41" t="s">
        <v>84</v>
      </c>
      <c r="T41" t="s">
        <v>84</v>
      </c>
      <c r="U41" t="s">
        <v>84</v>
      </c>
      <c r="W41" s="13" t="s">
        <v>125</v>
      </c>
      <c r="X41" s="19" t="s">
        <v>84</v>
      </c>
      <c r="Y41" s="19">
        <f t="shared" si="5"/>
        <v>20</v>
      </c>
      <c r="Z41" s="17" t="s">
        <v>85</v>
      </c>
      <c r="AA41" s="11">
        <f t="shared" si="0"/>
        <v>0</v>
      </c>
      <c r="AB41" s="17" t="s">
        <v>86</v>
      </c>
      <c r="AC41" s="11">
        <f t="shared" si="1"/>
        <v>0</v>
      </c>
      <c r="AD41" s="17" t="s">
        <v>87</v>
      </c>
      <c r="AE41" s="11">
        <f t="shared" si="2"/>
        <v>0</v>
      </c>
      <c r="AF41" s="17" t="s">
        <v>88</v>
      </c>
      <c r="AG41" s="11">
        <f t="shared" si="3"/>
        <v>0</v>
      </c>
      <c r="AH41" s="17" t="s">
        <v>89</v>
      </c>
      <c r="AI41" s="11">
        <f t="shared" si="4"/>
        <v>0</v>
      </c>
      <c r="AM41" s="13"/>
      <c r="AN41" s="26"/>
      <c r="AT41" s="26"/>
      <c r="AV41" s="26"/>
      <c r="BL41" s="13"/>
    </row>
    <row r="42" spans="1:64" x14ac:dyDescent="0.2">
      <c r="A42" s="13" t="s">
        <v>126</v>
      </c>
      <c r="B42" t="s">
        <v>84</v>
      </c>
      <c r="C42" t="s">
        <v>84</v>
      </c>
      <c r="D42" t="s">
        <v>84</v>
      </c>
      <c r="E42" t="s">
        <v>84</v>
      </c>
      <c r="F42" t="s">
        <v>84</v>
      </c>
      <c r="G42" t="s">
        <v>84</v>
      </c>
      <c r="H42" t="s">
        <v>84</v>
      </c>
      <c r="I42" t="s">
        <v>84</v>
      </c>
      <c r="J42" t="s">
        <v>84</v>
      </c>
      <c r="K42" t="s">
        <v>84</v>
      </c>
      <c r="L42" t="s">
        <v>84</v>
      </c>
      <c r="M42" t="s">
        <v>84</v>
      </c>
      <c r="N42" t="s">
        <v>84</v>
      </c>
      <c r="O42" t="s">
        <v>84</v>
      </c>
      <c r="P42" t="s">
        <v>84</v>
      </c>
      <c r="Q42" t="s">
        <v>84</v>
      </c>
      <c r="R42" t="s">
        <v>84</v>
      </c>
      <c r="S42">
        <v>5</v>
      </c>
      <c r="T42" t="s">
        <v>84</v>
      </c>
      <c r="U42">
        <v>4</v>
      </c>
      <c r="W42" s="13" t="s">
        <v>126</v>
      </c>
      <c r="X42" s="19" t="s">
        <v>84</v>
      </c>
      <c r="Y42" s="19">
        <f t="shared" si="5"/>
        <v>18</v>
      </c>
      <c r="Z42" s="17" t="s">
        <v>85</v>
      </c>
      <c r="AA42" s="11">
        <f t="shared" si="0"/>
        <v>0</v>
      </c>
      <c r="AB42" s="17" t="s">
        <v>86</v>
      </c>
      <c r="AC42" s="11">
        <f t="shared" si="1"/>
        <v>0</v>
      </c>
      <c r="AD42" s="17" t="s">
        <v>87</v>
      </c>
      <c r="AE42" s="11">
        <f t="shared" si="2"/>
        <v>0</v>
      </c>
      <c r="AF42" s="17" t="s">
        <v>88</v>
      </c>
      <c r="AG42" s="11">
        <f t="shared" si="3"/>
        <v>1</v>
      </c>
      <c r="AH42" s="17" t="s">
        <v>89</v>
      </c>
      <c r="AI42" s="11">
        <f t="shared" si="4"/>
        <v>1</v>
      </c>
      <c r="AJ42" s="13"/>
      <c r="AK42" s="13"/>
      <c r="AM42" s="13"/>
      <c r="AN42" s="26"/>
      <c r="AT42" s="25"/>
      <c r="AV42" s="25"/>
      <c r="BL42" s="13"/>
    </row>
    <row r="43" spans="1:64" x14ac:dyDescent="0.2">
      <c r="A43" s="13" t="s">
        <v>127</v>
      </c>
      <c r="B43" t="s">
        <v>84</v>
      </c>
      <c r="C43" t="s">
        <v>84</v>
      </c>
      <c r="D43" t="s">
        <v>84</v>
      </c>
      <c r="E43" t="s">
        <v>84</v>
      </c>
      <c r="F43" t="s">
        <v>84</v>
      </c>
      <c r="G43" t="s">
        <v>84</v>
      </c>
      <c r="H43" t="s">
        <v>84</v>
      </c>
      <c r="I43" t="s">
        <v>84</v>
      </c>
      <c r="J43" t="s">
        <v>84</v>
      </c>
      <c r="K43" t="s">
        <v>84</v>
      </c>
      <c r="L43" t="s">
        <v>84</v>
      </c>
      <c r="M43" t="s">
        <v>84</v>
      </c>
      <c r="N43" t="s">
        <v>84</v>
      </c>
      <c r="O43" t="s">
        <v>84</v>
      </c>
      <c r="P43" t="s">
        <v>84</v>
      </c>
      <c r="Q43" t="s">
        <v>84</v>
      </c>
      <c r="R43" t="s">
        <v>84</v>
      </c>
      <c r="S43">
        <v>5</v>
      </c>
      <c r="T43" t="s">
        <v>84</v>
      </c>
      <c r="U43">
        <v>5</v>
      </c>
      <c r="W43" s="13" t="s">
        <v>127</v>
      </c>
      <c r="X43" s="19" t="s">
        <v>84</v>
      </c>
      <c r="Y43" s="19">
        <f t="shared" si="5"/>
        <v>18</v>
      </c>
      <c r="Z43" s="17" t="s">
        <v>85</v>
      </c>
      <c r="AA43" s="11">
        <f t="shared" si="0"/>
        <v>0</v>
      </c>
      <c r="AB43" s="17" t="s">
        <v>86</v>
      </c>
      <c r="AC43" s="11">
        <f t="shared" si="1"/>
        <v>0</v>
      </c>
      <c r="AD43" s="17" t="s">
        <v>87</v>
      </c>
      <c r="AE43" s="11">
        <f t="shared" si="2"/>
        <v>0</v>
      </c>
      <c r="AF43" s="17" t="s">
        <v>88</v>
      </c>
      <c r="AG43" s="11">
        <f t="shared" si="3"/>
        <v>0</v>
      </c>
      <c r="AH43" s="17" t="s">
        <v>89</v>
      </c>
      <c r="AI43" s="11">
        <f t="shared" si="4"/>
        <v>2</v>
      </c>
      <c r="AJ43" s="13"/>
      <c r="AK43" s="13"/>
      <c r="AM43" s="13"/>
      <c r="AN43" s="24"/>
      <c r="AO43" s="11"/>
      <c r="AP43" s="11"/>
      <c r="AQ43" s="11"/>
      <c r="AR43" s="24"/>
      <c r="AT43" s="24"/>
      <c r="AU43" s="11"/>
      <c r="AV43" s="24"/>
      <c r="AW43" s="11"/>
      <c r="BL43" s="13"/>
    </row>
    <row r="44" spans="1:64" x14ac:dyDescent="0.2">
      <c r="A44" s="13" t="s">
        <v>128</v>
      </c>
      <c r="B44" t="s">
        <v>84</v>
      </c>
      <c r="C44" t="s">
        <v>84</v>
      </c>
      <c r="D44" t="s">
        <v>84</v>
      </c>
      <c r="E44" t="s">
        <v>84</v>
      </c>
      <c r="F44" t="s">
        <v>84</v>
      </c>
      <c r="G44" t="s">
        <v>84</v>
      </c>
      <c r="H44" t="s">
        <v>84</v>
      </c>
      <c r="I44" t="s">
        <v>84</v>
      </c>
      <c r="J44" t="s">
        <v>84</v>
      </c>
      <c r="K44" t="s">
        <v>84</v>
      </c>
      <c r="L44" t="s">
        <v>84</v>
      </c>
      <c r="M44" t="s">
        <v>84</v>
      </c>
      <c r="N44" t="s">
        <v>84</v>
      </c>
      <c r="O44" t="s">
        <v>84</v>
      </c>
      <c r="P44" t="s">
        <v>84</v>
      </c>
      <c r="Q44" t="s">
        <v>84</v>
      </c>
      <c r="R44" t="s">
        <v>84</v>
      </c>
      <c r="S44">
        <v>4</v>
      </c>
      <c r="T44" t="s">
        <v>84</v>
      </c>
      <c r="U44">
        <v>5</v>
      </c>
      <c r="W44" s="13" t="s">
        <v>128</v>
      </c>
      <c r="X44" s="19" t="s">
        <v>84</v>
      </c>
      <c r="Y44" s="19">
        <f t="shared" si="5"/>
        <v>18</v>
      </c>
      <c r="Z44" s="17" t="s">
        <v>85</v>
      </c>
      <c r="AA44" s="11">
        <f t="shared" si="0"/>
        <v>0</v>
      </c>
      <c r="AB44" s="17" t="s">
        <v>86</v>
      </c>
      <c r="AC44" s="11">
        <f t="shared" si="1"/>
        <v>0</v>
      </c>
      <c r="AD44" s="17" t="s">
        <v>87</v>
      </c>
      <c r="AE44" s="11">
        <f t="shared" si="2"/>
        <v>0</v>
      </c>
      <c r="AF44" s="17" t="s">
        <v>88</v>
      </c>
      <c r="AG44" s="11">
        <f t="shared" si="3"/>
        <v>1</v>
      </c>
      <c r="AH44" s="17" t="s">
        <v>89</v>
      </c>
      <c r="AI44" s="11">
        <f t="shared" si="4"/>
        <v>1</v>
      </c>
      <c r="AJ44" s="13"/>
      <c r="AK44" s="13"/>
      <c r="AM44" s="13"/>
      <c r="AN44" s="13"/>
      <c r="BL44" s="13"/>
    </row>
    <row r="45" spans="1:64" x14ac:dyDescent="0.2">
      <c r="A45" s="13" t="s">
        <v>129</v>
      </c>
      <c r="B45">
        <v>1</v>
      </c>
      <c r="C45" t="s">
        <v>84</v>
      </c>
      <c r="D45">
        <v>5</v>
      </c>
      <c r="E45" t="s">
        <v>84</v>
      </c>
      <c r="F45">
        <v>1</v>
      </c>
      <c r="G45" t="s">
        <v>84</v>
      </c>
      <c r="H45" t="s">
        <v>84</v>
      </c>
      <c r="I45">
        <v>2</v>
      </c>
      <c r="J45" t="s">
        <v>84</v>
      </c>
      <c r="K45" t="s">
        <v>84</v>
      </c>
      <c r="L45" t="s">
        <v>84</v>
      </c>
      <c r="M45" t="s">
        <v>84</v>
      </c>
      <c r="N45">
        <v>5</v>
      </c>
      <c r="O45" t="s">
        <v>84</v>
      </c>
      <c r="P45">
        <v>4</v>
      </c>
      <c r="Q45" t="s">
        <v>84</v>
      </c>
      <c r="R45" t="s">
        <v>84</v>
      </c>
      <c r="S45" t="s">
        <v>84</v>
      </c>
      <c r="T45" t="s">
        <v>84</v>
      </c>
      <c r="U45">
        <v>5</v>
      </c>
      <c r="W45" s="13" t="s">
        <v>129</v>
      </c>
      <c r="X45" s="19" t="s">
        <v>84</v>
      </c>
      <c r="Y45" s="19">
        <f t="shared" si="5"/>
        <v>13</v>
      </c>
      <c r="Z45" s="17" t="s">
        <v>85</v>
      </c>
      <c r="AA45" s="11">
        <f t="shared" si="0"/>
        <v>2</v>
      </c>
      <c r="AB45" s="17" t="s">
        <v>86</v>
      </c>
      <c r="AC45" s="11">
        <f t="shared" si="1"/>
        <v>1</v>
      </c>
      <c r="AD45" s="17" t="s">
        <v>87</v>
      </c>
      <c r="AE45" s="11">
        <f t="shared" si="2"/>
        <v>0</v>
      </c>
      <c r="AF45" s="17" t="s">
        <v>88</v>
      </c>
      <c r="AG45" s="11">
        <f t="shared" si="3"/>
        <v>1</v>
      </c>
      <c r="AH45" s="17" t="s">
        <v>89</v>
      </c>
      <c r="AI45" s="11">
        <f t="shared" si="4"/>
        <v>3</v>
      </c>
      <c r="AJ45" s="13"/>
      <c r="AK45" s="13"/>
      <c r="AM45" s="13"/>
      <c r="AN45" s="24"/>
      <c r="AO45" s="11"/>
      <c r="AP45" s="11"/>
      <c r="AQ45" s="11"/>
      <c r="AR45" s="24"/>
      <c r="AT45" s="24"/>
      <c r="AU45" s="11"/>
      <c r="AV45" s="24"/>
      <c r="AW45" s="11"/>
      <c r="BL45" s="13"/>
    </row>
    <row r="46" spans="1:64" x14ac:dyDescent="0.2">
      <c r="A46" s="13" t="s">
        <v>130</v>
      </c>
      <c r="B46">
        <v>1</v>
      </c>
      <c r="C46" t="s">
        <v>84</v>
      </c>
      <c r="D46">
        <v>5</v>
      </c>
      <c r="E46" t="s">
        <v>84</v>
      </c>
      <c r="F46">
        <v>5</v>
      </c>
      <c r="G46">
        <v>5</v>
      </c>
      <c r="H46">
        <v>1</v>
      </c>
      <c r="I46" t="s">
        <v>84</v>
      </c>
      <c r="J46" t="s">
        <v>84</v>
      </c>
      <c r="K46" t="s">
        <v>84</v>
      </c>
      <c r="L46" t="s">
        <v>84</v>
      </c>
      <c r="M46" t="s">
        <v>84</v>
      </c>
      <c r="N46">
        <v>5</v>
      </c>
      <c r="O46" t="s">
        <v>84</v>
      </c>
      <c r="P46">
        <v>3</v>
      </c>
      <c r="Q46" t="s">
        <v>84</v>
      </c>
      <c r="R46" t="s">
        <v>84</v>
      </c>
      <c r="S46">
        <v>3</v>
      </c>
      <c r="T46" t="s">
        <v>84</v>
      </c>
      <c r="U46">
        <v>5</v>
      </c>
      <c r="W46" s="13" t="s">
        <v>130</v>
      </c>
      <c r="X46" s="19" t="s">
        <v>84</v>
      </c>
      <c r="Y46" s="19">
        <f t="shared" si="5"/>
        <v>11</v>
      </c>
      <c r="Z46" s="17" t="s">
        <v>85</v>
      </c>
      <c r="AA46" s="11">
        <f t="shared" si="0"/>
        <v>2</v>
      </c>
      <c r="AB46" s="17" t="s">
        <v>86</v>
      </c>
      <c r="AC46" s="11">
        <f t="shared" si="1"/>
        <v>0</v>
      </c>
      <c r="AD46" s="17" t="s">
        <v>87</v>
      </c>
      <c r="AE46" s="11">
        <f t="shared" si="2"/>
        <v>2</v>
      </c>
      <c r="AF46" s="17" t="s">
        <v>88</v>
      </c>
      <c r="AG46" s="11">
        <f t="shared" si="3"/>
        <v>0</v>
      </c>
      <c r="AH46" s="17" t="s">
        <v>89</v>
      </c>
      <c r="AI46" s="11">
        <f t="shared" si="4"/>
        <v>5</v>
      </c>
      <c r="AJ46" s="13"/>
      <c r="AK46" s="13"/>
      <c r="AM46" s="13"/>
      <c r="AN46" s="13"/>
      <c r="AO46" s="13"/>
      <c r="BL46" s="13"/>
    </row>
    <row r="47" spans="1:64" x14ac:dyDescent="0.2">
      <c r="A47" s="13" t="s">
        <v>131</v>
      </c>
      <c r="B47">
        <v>5</v>
      </c>
      <c r="C47">
        <v>5</v>
      </c>
      <c r="D47">
        <v>5</v>
      </c>
      <c r="E47">
        <v>5</v>
      </c>
      <c r="F47">
        <v>1</v>
      </c>
      <c r="G47">
        <v>5</v>
      </c>
      <c r="H47">
        <v>3</v>
      </c>
      <c r="I47" t="s">
        <v>84</v>
      </c>
      <c r="J47" t="s">
        <v>84</v>
      </c>
      <c r="K47" t="s">
        <v>84</v>
      </c>
      <c r="L47">
        <v>5</v>
      </c>
      <c r="M47">
        <v>5</v>
      </c>
      <c r="N47">
        <v>5</v>
      </c>
      <c r="O47">
        <v>4</v>
      </c>
      <c r="P47">
        <v>5</v>
      </c>
      <c r="Q47" t="s">
        <v>84</v>
      </c>
      <c r="R47" t="s">
        <v>84</v>
      </c>
      <c r="S47" t="s">
        <v>84</v>
      </c>
      <c r="T47">
        <v>5</v>
      </c>
      <c r="U47">
        <v>5</v>
      </c>
      <c r="W47" s="13" t="s">
        <v>131</v>
      </c>
      <c r="X47" s="19" t="s">
        <v>84</v>
      </c>
      <c r="Y47" s="19">
        <f t="shared" si="5"/>
        <v>6</v>
      </c>
      <c r="Z47" s="17" t="s">
        <v>85</v>
      </c>
      <c r="AA47" s="11">
        <f t="shared" si="0"/>
        <v>1</v>
      </c>
      <c r="AB47" s="17" t="s">
        <v>86</v>
      </c>
      <c r="AC47" s="11">
        <f t="shared" si="1"/>
        <v>0</v>
      </c>
      <c r="AD47" s="17" t="s">
        <v>87</v>
      </c>
      <c r="AE47" s="11">
        <f t="shared" si="2"/>
        <v>1</v>
      </c>
      <c r="AF47" s="17" t="s">
        <v>88</v>
      </c>
      <c r="AG47" s="11">
        <f>COUNTIF(B47:U47,"4")+COUNTIF(B47:U47,"4 (Tracker)")</f>
        <v>1</v>
      </c>
      <c r="AH47" s="17" t="s">
        <v>89</v>
      </c>
      <c r="AI47" s="11">
        <f>COUNTIF(B47:U47,"5")+COUNTIF(B47:U47,"5 (Tracker)")</f>
        <v>11</v>
      </c>
      <c r="AJ47" s="13"/>
      <c r="AK47" s="13"/>
      <c r="AM47" s="13"/>
      <c r="BL47" s="13"/>
    </row>
    <row r="48" spans="1:64" x14ac:dyDescent="0.2">
      <c r="A48" s="13" t="s">
        <v>132</v>
      </c>
      <c r="B48" t="s">
        <v>84</v>
      </c>
      <c r="C48" t="s">
        <v>84</v>
      </c>
      <c r="D48" t="s">
        <v>84</v>
      </c>
      <c r="E48" t="s">
        <v>84</v>
      </c>
      <c r="F48" t="s">
        <v>84</v>
      </c>
      <c r="G48" t="s">
        <v>84</v>
      </c>
      <c r="H48" t="s">
        <v>84</v>
      </c>
      <c r="I48" t="s">
        <v>84</v>
      </c>
      <c r="J48" t="s">
        <v>84</v>
      </c>
      <c r="K48" t="s">
        <v>84</v>
      </c>
      <c r="L48" t="s">
        <v>84</v>
      </c>
      <c r="M48" t="s">
        <v>84</v>
      </c>
      <c r="N48">
        <v>5</v>
      </c>
      <c r="O48" t="s">
        <v>84</v>
      </c>
      <c r="P48">
        <v>4</v>
      </c>
      <c r="Q48" t="s">
        <v>84</v>
      </c>
      <c r="R48" t="s">
        <v>84</v>
      </c>
      <c r="S48" t="s">
        <v>84</v>
      </c>
      <c r="T48" t="s">
        <v>84</v>
      </c>
      <c r="U48">
        <v>4</v>
      </c>
      <c r="W48" s="13" t="s">
        <v>132</v>
      </c>
      <c r="X48" s="19" t="s">
        <v>84</v>
      </c>
      <c r="Y48" s="19">
        <f t="shared" si="5"/>
        <v>17</v>
      </c>
      <c r="Z48" s="17" t="s">
        <v>85</v>
      </c>
      <c r="AA48" s="11">
        <f t="shared" si="0"/>
        <v>0</v>
      </c>
      <c r="AB48" s="17" t="s">
        <v>86</v>
      </c>
      <c r="AC48" s="11">
        <f t="shared" si="1"/>
        <v>0</v>
      </c>
      <c r="AD48" s="17" t="s">
        <v>87</v>
      </c>
      <c r="AE48" s="11">
        <f t="shared" si="2"/>
        <v>0</v>
      </c>
      <c r="AF48" s="17" t="s">
        <v>88</v>
      </c>
      <c r="AG48" s="11">
        <f t="shared" ref="AG48:AG53" si="6">COUNTIF(B48:U48,"4")</f>
        <v>2</v>
      </c>
      <c r="AH48" s="17" t="s">
        <v>89</v>
      </c>
      <c r="AI48" s="11">
        <f t="shared" ref="AI48:AI53" si="7">COUNTIF(B48:U48,"5")</f>
        <v>1</v>
      </c>
      <c r="AJ48" s="13"/>
      <c r="AK48" s="13"/>
      <c r="AM48" s="13"/>
      <c r="BL48" s="13"/>
    </row>
    <row r="49" spans="1:64" x14ac:dyDescent="0.2">
      <c r="A49" s="13" t="s">
        <v>133</v>
      </c>
      <c r="B49" t="s">
        <v>84</v>
      </c>
      <c r="C49" t="s">
        <v>84</v>
      </c>
      <c r="D49" t="s">
        <v>84</v>
      </c>
      <c r="E49" t="s">
        <v>84</v>
      </c>
      <c r="F49" t="s">
        <v>84</v>
      </c>
      <c r="G49" t="s">
        <v>84</v>
      </c>
      <c r="H49" t="s">
        <v>84</v>
      </c>
      <c r="I49" t="s">
        <v>84</v>
      </c>
      <c r="J49" t="s">
        <v>84</v>
      </c>
      <c r="K49" t="s">
        <v>84</v>
      </c>
      <c r="L49" t="s">
        <v>84</v>
      </c>
      <c r="M49" t="s">
        <v>84</v>
      </c>
      <c r="N49">
        <v>5</v>
      </c>
      <c r="O49" t="s">
        <v>84</v>
      </c>
      <c r="P49">
        <v>3</v>
      </c>
      <c r="Q49" t="s">
        <v>84</v>
      </c>
      <c r="R49" t="s">
        <v>84</v>
      </c>
      <c r="S49" t="s">
        <v>84</v>
      </c>
      <c r="T49" t="s">
        <v>84</v>
      </c>
      <c r="U49">
        <v>3</v>
      </c>
      <c r="W49" s="13" t="s">
        <v>133</v>
      </c>
      <c r="X49" s="19" t="s">
        <v>84</v>
      </c>
      <c r="Y49" s="19">
        <f t="shared" si="5"/>
        <v>17</v>
      </c>
      <c r="Z49" s="17" t="s">
        <v>85</v>
      </c>
      <c r="AA49" s="11">
        <f t="shared" si="0"/>
        <v>0</v>
      </c>
      <c r="AB49" s="17" t="s">
        <v>86</v>
      </c>
      <c r="AC49" s="11">
        <f t="shared" si="1"/>
        <v>0</v>
      </c>
      <c r="AD49" s="17" t="s">
        <v>87</v>
      </c>
      <c r="AE49" s="11">
        <f t="shared" si="2"/>
        <v>2</v>
      </c>
      <c r="AF49" s="17" t="s">
        <v>88</v>
      </c>
      <c r="AG49" s="11">
        <f t="shared" si="6"/>
        <v>0</v>
      </c>
      <c r="AH49" s="17" t="s">
        <v>89</v>
      </c>
      <c r="AI49" s="11">
        <f t="shared" si="7"/>
        <v>1</v>
      </c>
      <c r="AJ49" s="13"/>
      <c r="AK49" s="13"/>
      <c r="AM49" s="13"/>
      <c r="BL49" s="13"/>
    </row>
    <row r="50" spans="1:64" x14ac:dyDescent="0.2">
      <c r="A50" s="13" t="s">
        <v>134</v>
      </c>
      <c r="B50" t="s">
        <v>84</v>
      </c>
      <c r="C50" t="s">
        <v>84</v>
      </c>
      <c r="D50" t="s">
        <v>84</v>
      </c>
      <c r="E50" t="s">
        <v>84</v>
      </c>
      <c r="F50" t="s">
        <v>84</v>
      </c>
      <c r="G50" t="s">
        <v>84</v>
      </c>
      <c r="H50" t="s">
        <v>84</v>
      </c>
      <c r="I50" t="s">
        <v>84</v>
      </c>
      <c r="J50" t="s">
        <v>84</v>
      </c>
      <c r="K50" t="s">
        <v>84</v>
      </c>
      <c r="L50" t="s">
        <v>84</v>
      </c>
      <c r="M50" t="s">
        <v>84</v>
      </c>
      <c r="N50">
        <v>5</v>
      </c>
      <c r="O50" t="s">
        <v>84</v>
      </c>
      <c r="P50">
        <v>3</v>
      </c>
      <c r="Q50" t="s">
        <v>84</v>
      </c>
      <c r="R50" t="s">
        <v>84</v>
      </c>
      <c r="S50" t="s">
        <v>84</v>
      </c>
      <c r="T50" t="s">
        <v>84</v>
      </c>
      <c r="U50">
        <v>2</v>
      </c>
      <c r="W50" s="13" t="s">
        <v>134</v>
      </c>
      <c r="X50" s="19" t="s">
        <v>84</v>
      </c>
      <c r="Y50" s="19">
        <f t="shared" si="5"/>
        <v>17</v>
      </c>
      <c r="Z50" s="17" t="s">
        <v>85</v>
      </c>
      <c r="AA50" s="11">
        <f t="shared" si="0"/>
        <v>0</v>
      </c>
      <c r="AB50" s="17" t="s">
        <v>86</v>
      </c>
      <c r="AC50" s="11">
        <f t="shared" si="1"/>
        <v>1</v>
      </c>
      <c r="AD50" s="17" t="s">
        <v>87</v>
      </c>
      <c r="AE50" s="11">
        <f t="shared" si="2"/>
        <v>1</v>
      </c>
      <c r="AF50" s="17" t="s">
        <v>88</v>
      </c>
      <c r="AG50" s="11">
        <f t="shared" si="6"/>
        <v>0</v>
      </c>
      <c r="AH50" s="17" t="s">
        <v>89</v>
      </c>
      <c r="AI50" s="11">
        <f t="shared" si="7"/>
        <v>1</v>
      </c>
      <c r="AJ50" s="13"/>
      <c r="AK50" s="13"/>
      <c r="AM50" s="13"/>
      <c r="BL50" s="13"/>
    </row>
    <row r="51" spans="1:64" x14ac:dyDescent="0.2">
      <c r="A51" s="13" t="s">
        <v>135</v>
      </c>
      <c r="B51" t="s">
        <v>84</v>
      </c>
      <c r="C51" t="s">
        <v>84</v>
      </c>
      <c r="D51">
        <v>5</v>
      </c>
      <c r="E51" t="s">
        <v>84</v>
      </c>
      <c r="F51">
        <v>5</v>
      </c>
      <c r="G51">
        <v>5</v>
      </c>
      <c r="H51" t="s">
        <v>84</v>
      </c>
      <c r="I51" t="s">
        <v>84</v>
      </c>
      <c r="J51" t="s">
        <v>84</v>
      </c>
      <c r="K51" t="s">
        <v>84</v>
      </c>
      <c r="L51" t="s">
        <v>84</v>
      </c>
      <c r="M51" t="s">
        <v>84</v>
      </c>
      <c r="N51">
        <v>4</v>
      </c>
      <c r="O51" t="s">
        <v>84</v>
      </c>
      <c r="P51">
        <v>1</v>
      </c>
      <c r="Q51" t="s">
        <v>84</v>
      </c>
      <c r="R51" t="s">
        <v>84</v>
      </c>
      <c r="S51">
        <v>3</v>
      </c>
      <c r="T51" t="s">
        <v>84</v>
      </c>
      <c r="U51">
        <v>4</v>
      </c>
      <c r="W51" s="13" t="s">
        <v>135</v>
      </c>
      <c r="X51" s="19" t="s">
        <v>84</v>
      </c>
      <c r="Y51" s="19">
        <f t="shared" si="5"/>
        <v>13</v>
      </c>
      <c r="Z51" s="17" t="s">
        <v>85</v>
      </c>
      <c r="AA51" s="11">
        <f t="shared" si="0"/>
        <v>1</v>
      </c>
      <c r="AB51" s="17" t="s">
        <v>86</v>
      </c>
      <c r="AC51" s="11">
        <f t="shared" si="1"/>
        <v>0</v>
      </c>
      <c r="AD51" s="17" t="s">
        <v>87</v>
      </c>
      <c r="AE51" s="11">
        <f t="shared" si="2"/>
        <v>1</v>
      </c>
      <c r="AF51" s="17" t="s">
        <v>88</v>
      </c>
      <c r="AG51" s="11">
        <f t="shared" si="6"/>
        <v>2</v>
      </c>
      <c r="AH51" s="17" t="s">
        <v>89</v>
      </c>
      <c r="AI51" s="11">
        <f t="shared" si="7"/>
        <v>3</v>
      </c>
      <c r="AJ51" s="13"/>
      <c r="AK51" s="13"/>
      <c r="AM51" s="13"/>
      <c r="BL51" s="13"/>
    </row>
    <row r="52" spans="1:64" x14ac:dyDescent="0.2">
      <c r="A52" s="13" t="s">
        <v>136</v>
      </c>
      <c r="B52" t="s">
        <v>84</v>
      </c>
      <c r="C52" t="s">
        <v>84</v>
      </c>
      <c r="D52">
        <v>5</v>
      </c>
      <c r="E52" t="s">
        <v>84</v>
      </c>
      <c r="F52">
        <v>5</v>
      </c>
      <c r="G52">
        <v>5</v>
      </c>
      <c r="H52" t="s">
        <v>84</v>
      </c>
      <c r="I52" t="s">
        <v>84</v>
      </c>
      <c r="J52" t="s">
        <v>84</v>
      </c>
      <c r="K52" t="s">
        <v>84</v>
      </c>
      <c r="L52" t="s">
        <v>84</v>
      </c>
      <c r="M52" t="s">
        <v>84</v>
      </c>
      <c r="N52">
        <v>4</v>
      </c>
      <c r="O52" t="s">
        <v>84</v>
      </c>
      <c r="P52">
        <v>1</v>
      </c>
      <c r="Q52" t="s">
        <v>84</v>
      </c>
      <c r="R52" t="s">
        <v>84</v>
      </c>
      <c r="S52">
        <v>3</v>
      </c>
      <c r="T52" t="s">
        <v>84</v>
      </c>
      <c r="U52">
        <v>1</v>
      </c>
      <c r="W52" s="13" t="s">
        <v>136</v>
      </c>
      <c r="X52" s="19" t="s">
        <v>84</v>
      </c>
      <c r="Y52" s="19">
        <f t="shared" si="5"/>
        <v>13</v>
      </c>
      <c r="Z52" s="17" t="s">
        <v>85</v>
      </c>
      <c r="AA52" s="11">
        <f t="shared" si="0"/>
        <v>2</v>
      </c>
      <c r="AB52" s="17" t="s">
        <v>86</v>
      </c>
      <c r="AC52" s="11">
        <f t="shared" si="1"/>
        <v>0</v>
      </c>
      <c r="AD52" s="17" t="s">
        <v>87</v>
      </c>
      <c r="AE52" s="11">
        <f t="shared" si="2"/>
        <v>1</v>
      </c>
      <c r="AF52" s="17" t="s">
        <v>88</v>
      </c>
      <c r="AG52" s="11">
        <f t="shared" si="6"/>
        <v>1</v>
      </c>
      <c r="AH52" s="17" t="s">
        <v>89</v>
      </c>
      <c r="AI52" s="11">
        <f t="shared" si="7"/>
        <v>3</v>
      </c>
      <c r="AJ52" s="13"/>
      <c r="AK52" s="13"/>
      <c r="AM52" s="13"/>
      <c r="BL52" s="13"/>
    </row>
    <row r="53" spans="1:64" x14ac:dyDescent="0.2">
      <c r="A53" s="13" t="s">
        <v>137</v>
      </c>
      <c r="B53" t="s">
        <v>84</v>
      </c>
      <c r="C53" t="s">
        <v>84</v>
      </c>
      <c r="D53">
        <v>4</v>
      </c>
      <c r="E53" t="s">
        <v>84</v>
      </c>
      <c r="F53">
        <v>4</v>
      </c>
      <c r="G53">
        <v>5</v>
      </c>
      <c r="H53" t="s">
        <v>84</v>
      </c>
      <c r="I53" t="s">
        <v>84</v>
      </c>
      <c r="J53" t="s">
        <v>84</v>
      </c>
      <c r="K53" t="s">
        <v>84</v>
      </c>
      <c r="L53" t="s">
        <v>84</v>
      </c>
      <c r="M53" t="s">
        <v>84</v>
      </c>
      <c r="N53">
        <v>4</v>
      </c>
      <c r="O53" t="s">
        <v>84</v>
      </c>
      <c r="P53">
        <v>1</v>
      </c>
      <c r="Q53" t="s">
        <v>84</v>
      </c>
      <c r="R53" t="s">
        <v>84</v>
      </c>
      <c r="S53">
        <v>3</v>
      </c>
      <c r="T53" t="s">
        <v>84</v>
      </c>
      <c r="U53">
        <v>1</v>
      </c>
      <c r="W53" s="13" t="s">
        <v>137</v>
      </c>
      <c r="X53" s="19" t="s">
        <v>84</v>
      </c>
      <c r="Y53" s="19">
        <f t="shared" si="5"/>
        <v>13</v>
      </c>
      <c r="Z53" s="17" t="s">
        <v>85</v>
      </c>
      <c r="AA53" s="11">
        <f t="shared" si="0"/>
        <v>2</v>
      </c>
      <c r="AB53" s="17" t="s">
        <v>86</v>
      </c>
      <c r="AC53" s="11">
        <f t="shared" si="1"/>
        <v>0</v>
      </c>
      <c r="AD53" s="17" t="s">
        <v>87</v>
      </c>
      <c r="AE53" s="11">
        <f t="shared" si="2"/>
        <v>1</v>
      </c>
      <c r="AF53" s="17" t="s">
        <v>88</v>
      </c>
      <c r="AG53" s="11">
        <f t="shared" si="6"/>
        <v>3</v>
      </c>
      <c r="AH53" s="17" t="s">
        <v>89</v>
      </c>
      <c r="AI53" s="11">
        <f t="shared" si="7"/>
        <v>1</v>
      </c>
      <c r="AJ53" s="13"/>
      <c r="AK53" s="13"/>
      <c r="AM53" s="13"/>
      <c r="BL53" s="13"/>
    </row>
    <row r="54" spans="1:64" x14ac:dyDescent="0.2">
      <c r="A54" s="13" t="s">
        <v>138</v>
      </c>
      <c r="B54">
        <v>5</v>
      </c>
      <c r="C54">
        <v>5</v>
      </c>
      <c r="D54">
        <v>5</v>
      </c>
      <c r="E54">
        <v>4</v>
      </c>
      <c r="F54" t="s">
        <v>84</v>
      </c>
      <c r="G54">
        <v>5</v>
      </c>
      <c r="H54">
        <v>5</v>
      </c>
      <c r="I54" t="s">
        <v>84</v>
      </c>
      <c r="J54" t="s">
        <v>84</v>
      </c>
      <c r="K54" t="s">
        <v>84</v>
      </c>
      <c r="L54">
        <v>5</v>
      </c>
      <c r="M54">
        <v>5</v>
      </c>
      <c r="N54">
        <v>5</v>
      </c>
      <c r="O54">
        <v>2</v>
      </c>
      <c r="P54">
        <v>5</v>
      </c>
      <c r="Q54" t="s">
        <v>84</v>
      </c>
      <c r="R54" t="s">
        <v>84</v>
      </c>
      <c r="S54" t="s">
        <v>84</v>
      </c>
      <c r="T54">
        <v>5</v>
      </c>
      <c r="U54">
        <v>3</v>
      </c>
      <c r="W54" s="13" t="s">
        <v>138</v>
      </c>
      <c r="X54" s="19" t="s">
        <v>84</v>
      </c>
      <c r="Y54" s="19">
        <f t="shared" si="5"/>
        <v>7</v>
      </c>
      <c r="Z54" s="17" t="s">
        <v>85</v>
      </c>
      <c r="AA54" s="11">
        <f t="shared" si="0"/>
        <v>0</v>
      </c>
      <c r="AB54" s="17" t="s">
        <v>86</v>
      </c>
      <c r="AC54" s="11">
        <f t="shared" si="1"/>
        <v>1</v>
      </c>
      <c r="AD54" s="17" t="s">
        <v>87</v>
      </c>
      <c r="AE54" s="11">
        <f t="shared" si="2"/>
        <v>1</v>
      </c>
      <c r="AF54" s="17" t="s">
        <v>88</v>
      </c>
      <c r="AG54" s="11">
        <f>COUNTIF(B54:U54,"4")+COUNTIF(B54:U54,"4 (Tracker)")</f>
        <v>1</v>
      </c>
      <c r="AH54" s="17" t="s">
        <v>89</v>
      </c>
      <c r="AI54" s="11">
        <f>COUNTIF(B54:U54,"5")+COUNTIF(B54:U54,"5 (Tracker)")</f>
        <v>10</v>
      </c>
      <c r="AJ54" s="13"/>
      <c r="AK54" s="13"/>
      <c r="AM54" s="13"/>
      <c r="BL54" s="13"/>
    </row>
    <row r="55" spans="1:64" x14ac:dyDescent="0.2">
      <c r="A55" s="13" t="s">
        <v>139</v>
      </c>
      <c r="B55">
        <v>5</v>
      </c>
      <c r="C55">
        <v>5</v>
      </c>
      <c r="D55">
        <v>5</v>
      </c>
      <c r="E55">
        <v>4</v>
      </c>
      <c r="F55" t="s">
        <v>84</v>
      </c>
      <c r="G55">
        <v>5</v>
      </c>
      <c r="H55">
        <v>5</v>
      </c>
      <c r="I55" t="s">
        <v>84</v>
      </c>
      <c r="J55" t="s">
        <v>84</v>
      </c>
      <c r="K55" t="s">
        <v>84</v>
      </c>
      <c r="L55">
        <v>5</v>
      </c>
      <c r="M55">
        <v>5</v>
      </c>
      <c r="N55">
        <v>5</v>
      </c>
      <c r="O55" t="s">
        <v>84</v>
      </c>
      <c r="P55">
        <v>4</v>
      </c>
      <c r="Q55" t="s">
        <v>84</v>
      </c>
      <c r="R55" t="s">
        <v>84</v>
      </c>
      <c r="S55" t="s">
        <v>84</v>
      </c>
      <c r="T55">
        <v>5</v>
      </c>
      <c r="U55">
        <v>3</v>
      </c>
      <c r="W55" s="13" t="s">
        <v>139</v>
      </c>
      <c r="X55" s="19" t="s">
        <v>84</v>
      </c>
      <c r="Y55" s="19">
        <f t="shared" si="5"/>
        <v>8</v>
      </c>
      <c r="Z55" s="17" t="s">
        <v>85</v>
      </c>
      <c r="AA55" s="11">
        <f t="shared" si="0"/>
        <v>0</v>
      </c>
      <c r="AB55" s="17" t="s">
        <v>86</v>
      </c>
      <c r="AC55" s="11">
        <f t="shared" si="1"/>
        <v>0</v>
      </c>
      <c r="AD55" s="17" t="s">
        <v>87</v>
      </c>
      <c r="AE55" s="11">
        <f t="shared" si="2"/>
        <v>1</v>
      </c>
      <c r="AF55" s="17" t="s">
        <v>88</v>
      </c>
      <c r="AG55" s="11">
        <f>COUNTIF(B55:U55,"4")+COUNTIF(B55:U55,"4 (Tracker)")</f>
        <v>2</v>
      </c>
      <c r="AH55" s="17" t="s">
        <v>89</v>
      </c>
      <c r="AI55" s="11">
        <f>COUNTIF(B55:U55,"5")+COUNTIF(B55:U55,"5 (Tracker)")</f>
        <v>9</v>
      </c>
      <c r="AJ55" s="13"/>
      <c r="AK55" s="13"/>
      <c r="AM55" s="13"/>
      <c r="AY55" s="13"/>
      <c r="BL55" s="13"/>
    </row>
    <row r="56" spans="1:64" x14ac:dyDescent="0.2">
      <c r="A56" s="13" t="s">
        <v>140</v>
      </c>
      <c r="B56">
        <v>5</v>
      </c>
      <c r="C56">
        <v>5</v>
      </c>
      <c r="D56">
        <v>4</v>
      </c>
      <c r="E56">
        <v>4</v>
      </c>
      <c r="F56" t="s">
        <v>84</v>
      </c>
      <c r="G56">
        <v>5</v>
      </c>
      <c r="H56">
        <v>4</v>
      </c>
      <c r="I56" t="s">
        <v>84</v>
      </c>
      <c r="J56" t="s">
        <v>84</v>
      </c>
      <c r="K56" t="s">
        <v>84</v>
      </c>
      <c r="L56">
        <v>5</v>
      </c>
      <c r="M56">
        <v>5</v>
      </c>
      <c r="N56">
        <v>5</v>
      </c>
      <c r="O56" t="s">
        <v>84</v>
      </c>
      <c r="P56">
        <v>3</v>
      </c>
      <c r="Q56" t="s">
        <v>84</v>
      </c>
      <c r="R56" t="s">
        <v>84</v>
      </c>
      <c r="S56" t="s">
        <v>84</v>
      </c>
      <c r="T56">
        <v>5</v>
      </c>
      <c r="U56">
        <v>4</v>
      </c>
      <c r="W56" s="13" t="s">
        <v>140</v>
      </c>
      <c r="X56" s="19" t="s">
        <v>84</v>
      </c>
      <c r="Y56" s="19">
        <f t="shared" si="5"/>
        <v>8</v>
      </c>
      <c r="Z56" s="17" t="s">
        <v>85</v>
      </c>
      <c r="AA56" s="11">
        <f t="shared" si="0"/>
        <v>0</v>
      </c>
      <c r="AB56" s="17" t="s">
        <v>86</v>
      </c>
      <c r="AC56" s="11">
        <f t="shared" si="1"/>
        <v>0</v>
      </c>
      <c r="AD56" s="17" t="s">
        <v>87</v>
      </c>
      <c r="AE56" s="11">
        <f t="shared" si="2"/>
        <v>1</v>
      </c>
      <c r="AF56" s="17" t="s">
        <v>88</v>
      </c>
      <c r="AG56" s="11">
        <f>COUNTIF(B56:U56,"4")+COUNTIF(B56:U56,"4 (Tracker)")</f>
        <v>4</v>
      </c>
      <c r="AH56" s="17" t="s">
        <v>89</v>
      </c>
      <c r="AI56" s="11">
        <f>COUNTIF(B56:U56,"5")+COUNTIF(B56:U56,"5 (Tracker)")</f>
        <v>7</v>
      </c>
      <c r="AJ56" s="13"/>
      <c r="AK56" s="13"/>
      <c r="AM56" s="13"/>
      <c r="AY56" s="13"/>
      <c r="BL56" s="13"/>
    </row>
    <row r="57" spans="1:64" x14ac:dyDescent="0.2">
      <c r="A57" s="13" t="s">
        <v>141</v>
      </c>
      <c r="B57">
        <v>5</v>
      </c>
      <c r="C57">
        <v>5</v>
      </c>
      <c r="D57">
        <v>5</v>
      </c>
      <c r="E57">
        <v>5</v>
      </c>
      <c r="F57">
        <v>5</v>
      </c>
      <c r="G57">
        <v>5</v>
      </c>
      <c r="H57">
        <v>4</v>
      </c>
      <c r="I57">
        <v>5</v>
      </c>
      <c r="J57">
        <v>4</v>
      </c>
      <c r="K57">
        <v>5</v>
      </c>
      <c r="L57">
        <v>2</v>
      </c>
      <c r="M57">
        <v>2</v>
      </c>
      <c r="N57">
        <v>4</v>
      </c>
      <c r="O57">
        <v>4</v>
      </c>
      <c r="P57">
        <v>5</v>
      </c>
      <c r="Q57" t="s">
        <v>84</v>
      </c>
      <c r="R57">
        <v>5</v>
      </c>
      <c r="S57">
        <v>4</v>
      </c>
      <c r="T57">
        <v>5</v>
      </c>
      <c r="U57" s="25">
        <v>3</v>
      </c>
      <c r="W57" s="13" t="s">
        <v>141</v>
      </c>
      <c r="X57" s="19" t="s">
        <v>84</v>
      </c>
      <c r="Y57" s="19">
        <f t="shared" si="5"/>
        <v>1</v>
      </c>
      <c r="Z57" s="17" t="s">
        <v>85</v>
      </c>
      <c r="AA57" s="11">
        <f t="shared" si="0"/>
        <v>0</v>
      </c>
      <c r="AB57" s="17" t="s">
        <v>86</v>
      </c>
      <c r="AC57" s="11">
        <f t="shared" si="1"/>
        <v>2</v>
      </c>
      <c r="AD57" s="17" t="s">
        <v>87</v>
      </c>
      <c r="AE57" s="11">
        <f t="shared" si="2"/>
        <v>1</v>
      </c>
      <c r="AF57" s="17" t="s">
        <v>88</v>
      </c>
      <c r="AG57" s="11">
        <f t="shared" ref="AG57:AG85" si="8">COUNTIF(B57:U57,"4")</f>
        <v>5</v>
      </c>
      <c r="AH57" s="17" t="s">
        <v>89</v>
      </c>
      <c r="AI57" s="11">
        <f>COUNTIF(B57:U57,"5")</f>
        <v>11</v>
      </c>
      <c r="AJ57" s="13"/>
      <c r="AK57" s="13"/>
      <c r="AM57" s="13"/>
      <c r="BL57" s="13"/>
    </row>
    <row r="58" spans="1:64" x14ac:dyDescent="0.2">
      <c r="A58" s="13" t="s">
        <v>142</v>
      </c>
      <c r="B58" t="s">
        <v>84</v>
      </c>
      <c r="C58">
        <v>3</v>
      </c>
      <c r="D58">
        <v>1</v>
      </c>
      <c r="E58">
        <v>2</v>
      </c>
      <c r="F58">
        <v>3</v>
      </c>
      <c r="G58">
        <v>2</v>
      </c>
      <c r="H58">
        <v>5</v>
      </c>
      <c r="I58">
        <v>1</v>
      </c>
      <c r="J58">
        <v>3</v>
      </c>
      <c r="K58">
        <v>3</v>
      </c>
      <c r="L58">
        <v>2</v>
      </c>
      <c r="M58">
        <v>4</v>
      </c>
      <c r="N58">
        <v>3</v>
      </c>
      <c r="O58">
        <v>2</v>
      </c>
      <c r="P58">
        <v>2</v>
      </c>
      <c r="Q58" t="s">
        <v>84</v>
      </c>
      <c r="R58">
        <v>1</v>
      </c>
      <c r="S58">
        <v>3</v>
      </c>
      <c r="T58">
        <v>2</v>
      </c>
      <c r="U58">
        <v>1</v>
      </c>
      <c r="W58" s="13" t="s">
        <v>142</v>
      </c>
      <c r="X58" s="19" t="s">
        <v>84</v>
      </c>
      <c r="Y58" s="19">
        <f t="shared" si="5"/>
        <v>2</v>
      </c>
      <c r="Z58" s="17" t="s">
        <v>85</v>
      </c>
      <c r="AA58" s="11">
        <f t="shared" si="0"/>
        <v>4</v>
      </c>
      <c r="AB58" s="17" t="s">
        <v>86</v>
      </c>
      <c r="AC58" s="11">
        <f t="shared" si="1"/>
        <v>6</v>
      </c>
      <c r="AD58" s="17" t="s">
        <v>87</v>
      </c>
      <c r="AE58" s="11">
        <f t="shared" si="2"/>
        <v>6</v>
      </c>
      <c r="AF58" s="17" t="s">
        <v>88</v>
      </c>
      <c r="AG58" s="11">
        <f t="shared" si="8"/>
        <v>1</v>
      </c>
      <c r="AH58" s="17" t="s">
        <v>89</v>
      </c>
      <c r="AI58" s="11">
        <f>COUNTIF(B58:U58,"5")</f>
        <v>1</v>
      </c>
      <c r="AJ58" s="13"/>
      <c r="AK58" s="13"/>
      <c r="AM58" s="13"/>
      <c r="BL58" s="13"/>
    </row>
    <row r="59" spans="1:64" x14ac:dyDescent="0.2">
      <c r="A59" s="13" t="s">
        <v>143</v>
      </c>
      <c r="B59">
        <v>5</v>
      </c>
      <c r="C59">
        <v>5</v>
      </c>
      <c r="D59">
        <v>5</v>
      </c>
      <c r="E59">
        <v>4</v>
      </c>
      <c r="F59" t="s">
        <v>84</v>
      </c>
      <c r="G59">
        <v>5</v>
      </c>
      <c r="H59" t="s">
        <v>84</v>
      </c>
      <c r="I59" t="s">
        <v>84</v>
      </c>
      <c r="J59" t="s">
        <v>84</v>
      </c>
      <c r="K59" t="s">
        <v>84</v>
      </c>
      <c r="L59">
        <v>5</v>
      </c>
      <c r="M59">
        <v>5</v>
      </c>
      <c r="N59">
        <v>5</v>
      </c>
      <c r="O59">
        <v>2</v>
      </c>
      <c r="P59">
        <v>5</v>
      </c>
      <c r="Q59" t="s">
        <v>84</v>
      </c>
      <c r="R59">
        <v>2</v>
      </c>
      <c r="S59" t="s">
        <v>84</v>
      </c>
      <c r="T59">
        <v>5</v>
      </c>
      <c r="U59">
        <v>4</v>
      </c>
      <c r="W59" s="13" t="s">
        <v>143</v>
      </c>
      <c r="X59" s="19" t="s">
        <v>84</v>
      </c>
      <c r="Y59" s="19">
        <f t="shared" si="5"/>
        <v>7</v>
      </c>
      <c r="Z59" s="17" t="s">
        <v>85</v>
      </c>
      <c r="AA59" s="11">
        <f t="shared" si="0"/>
        <v>0</v>
      </c>
      <c r="AB59" s="17" t="s">
        <v>86</v>
      </c>
      <c r="AC59" s="11">
        <f t="shared" si="1"/>
        <v>2</v>
      </c>
      <c r="AD59" s="17" t="s">
        <v>87</v>
      </c>
      <c r="AE59" s="11">
        <f t="shared" si="2"/>
        <v>0</v>
      </c>
      <c r="AF59" s="17" t="s">
        <v>88</v>
      </c>
      <c r="AG59" s="11">
        <f t="shared" si="8"/>
        <v>2</v>
      </c>
      <c r="AH59" s="17" t="s">
        <v>89</v>
      </c>
      <c r="AI59" s="11">
        <f>COUNTIF(B59:U59,"5")+COUNTIF(B59:U59,"5 (Tracker)")</f>
        <v>9</v>
      </c>
      <c r="AJ59" s="13"/>
      <c r="AK59" s="13"/>
      <c r="AM59" s="13"/>
      <c r="BL59" s="13"/>
    </row>
    <row r="60" spans="1:64" x14ac:dyDescent="0.2">
      <c r="A60" s="13" t="s">
        <v>144</v>
      </c>
      <c r="B60" t="s">
        <v>84</v>
      </c>
      <c r="C60" t="s">
        <v>84</v>
      </c>
      <c r="D60">
        <v>5</v>
      </c>
      <c r="E60">
        <v>3</v>
      </c>
      <c r="F60">
        <v>4</v>
      </c>
      <c r="G60">
        <v>5</v>
      </c>
      <c r="H60">
        <v>4</v>
      </c>
      <c r="I60">
        <v>5</v>
      </c>
      <c r="J60">
        <v>3</v>
      </c>
      <c r="K60">
        <v>2</v>
      </c>
      <c r="L60">
        <v>5</v>
      </c>
      <c r="M60">
        <v>3</v>
      </c>
      <c r="N60">
        <v>1</v>
      </c>
      <c r="O60">
        <v>4</v>
      </c>
      <c r="P60">
        <v>5</v>
      </c>
      <c r="Q60" t="s">
        <v>84</v>
      </c>
      <c r="R60">
        <v>3</v>
      </c>
      <c r="S60">
        <v>4</v>
      </c>
      <c r="T60">
        <v>5</v>
      </c>
      <c r="U60">
        <v>3</v>
      </c>
      <c r="W60" s="13" t="s">
        <v>144</v>
      </c>
      <c r="X60" s="19" t="s">
        <v>84</v>
      </c>
      <c r="Y60" s="19">
        <f t="shared" si="5"/>
        <v>3</v>
      </c>
      <c r="Z60" s="17" t="s">
        <v>85</v>
      </c>
      <c r="AA60" s="11">
        <f t="shared" si="0"/>
        <v>1</v>
      </c>
      <c r="AB60" s="17" t="s">
        <v>86</v>
      </c>
      <c r="AC60" s="11">
        <f t="shared" si="1"/>
        <v>1</v>
      </c>
      <c r="AD60" s="17" t="s">
        <v>87</v>
      </c>
      <c r="AE60" s="11">
        <f t="shared" si="2"/>
        <v>5</v>
      </c>
      <c r="AF60" s="17" t="s">
        <v>88</v>
      </c>
      <c r="AG60" s="11">
        <f t="shared" si="8"/>
        <v>4</v>
      </c>
      <c r="AH60" s="17" t="s">
        <v>89</v>
      </c>
      <c r="AI60" s="11">
        <f>COUNTIF(B60:U60,"5")</f>
        <v>6</v>
      </c>
      <c r="AJ60" s="13"/>
      <c r="AK60" s="13"/>
      <c r="AM60" s="13"/>
      <c r="BL60" s="13"/>
    </row>
    <row r="61" spans="1:64" x14ac:dyDescent="0.2">
      <c r="A61" s="13" t="s">
        <v>145</v>
      </c>
      <c r="B61" t="s">
        <v>84</v>
      </c>
      <c r="C61" t="s">
        <v>84</v>
      </c>
      <c r="D61">
        <v>1</v>
      </c>
      <c r="E61">
        <v>4</v>
      </c>
      <c r="F61">
        <v>3</v>
      </c>
      <c r="G61">
        <v>2</v>
      </c>
      <c r="H61">
        <v>1</v>
      </c>
      <c r="I61">
        <v>5</v>
      </c>
      <c r="J61">
        <v>3</v>
      </c>
      <c r="K61">
        <v>1</v>
      </c>
      <c r="L61">
        <v>1</v>
      </c>
      <c r="M61">
        <v>2</v>
      </c>
      <c r="N61">
        <v>1</v>
      </c>
      <c r="O61">
        <v>5</v>
      </c>
      <c r="P61">
        <v>3</v>
      </c>
      <c r="Q61" t="s">
        <v>84</v>
      </c>
      <c r="R61">
        <v>1</v>
      </c>
      <c r="S61">
        <v>4</v>
      </c>
      <c r="T61">
        <v>2</v>
      </c>
      <c r="U61">
        <v>1</v>
      </c>
      <c r="W61" s="13" t="s">
        <v>145</v>
      </c>
      <c r="X61" s="19" t="s">
        <v>84</v>
      </c>
      <c r="Y61" s="19">
        <f t="shared" si="5"/>
        <v>3</v>
      </c>
      <c r="Z61" s="17" t="s">
        <v>85</v>
      </c>
      <c r="AA61" s="11">
        <f t="shared" si="0"/>
        <v>7</v>
      </c>
      <c r="AB61" s="17" t="s">
        <v>86</v>
      </c>
      <c r="AC61" s="11">
        <f t="shared" si="1"/>
        <v>3</v>
      </c>
      <c r="AD61" s="17" t="s">
        <v>87</v>
      </c>
      <c r="AE61" s="11">
        <f t="shared" si="2"/>
        <v>3</v>
      </c>
      <c r="AF61" s="17" t="s">
        <v>88</v>
      </c>
      <c r="AG61" s="11">
        <f t="shared" si="8"/>
        <v>2</v>
      </c>
      <c r="AH61" s="17" t="s">
        <v>89</v>
      </c>
      <c r="AI61" s="11">
        <f>COUNTIF(B61:U61,"5")</f>
        <v>2</v>
      </c>
      <c r="AJ61" s="13"/>
      <c r="AK61" s="13"/>
      <c r="AM61" s="13"/>
      <c r="BL61" s="13"/>
    </row>
    <row r="62" spans="1:64" x14ac:dyDescent="0.2">
      <c r="A62" s="13" t="s">
        <v>146</v>
      </c>
      <c r="B62" t="s">
        <v>84</v>
      </c>
      <c r="C62" t="s">
        <v>84</v>
      </c>
      <c r="D62">
        <v>5</v>
      </c>
      <c r="E62">
        <v>4</v>
      </c>
      <c r="F62" t="s">
        <v>84</v>
      </c>
      <c r="G62">
        <v>5</v>
      </c>
      <c r="H62" t="s">
        <v>84</v>
      </c>
      <c r="I62" t="s">
        <v>84</v>
      </c>
      <c r="J62" t="s">
        <v>84</v>
      </c>
      <c r="K62" t="s">
        <v>84</v>
      </c>
      <c r="L62">
        <v>1</v>
      </c>
      <c r="M62">
        <v>2</v>
      </c>
      <c r="N62">
        <v>1</v>
      </c>
      <c r="O62">
        <v>1</v>
      </c>
      <c r="P62">
        <v>1</v>
      </c>
      <c r="Q62" t="s">
        <v>84</v>
      </c>
      <c r="R62">
        <v>2</v>
      </c>
      <c r="S62" t="s">
        <v>84</v>
      </c>
      <c r="T62">
        <v>1</v>
      </c>
      <c r="U62">
        <v>4</v>
      </c>
      <c r="W62" s="13" t="s">
        <v>146</v>
      </c>
      <c r="X62" s="19" t="s">
        <v>84</v>
      </c>
      <c r="Y62" s="19">
        <f t="shared" si="5"/>
        <v>9</v>
      </c>
      <c r="Z62" s="17" t="s">
        <v>85</v>
      </c>
      <c r="AA62" s="11">
        <f t="shared" si="0"/>
        <v>5</v>
      </c>
      <c r="AB62" s="17" t="s">
        <v>86</v>
      </c>
      <c r="AC62" s="11">
        <f t="shared" si="1"/>
        <v>2</v>
      </c>
      <c r="AD62" s="17" t="s">
        <v>87</v>
      </c>
      <c r="AE62" s="11">
        <f t="shared" si="2"/>
        <v>0</v>
      </c>
      <c r="AF62" s="17" t="s">
        <v>88</v>
      </c>
      <c r="AG62" s="11">
        <f t="shared" si="8"/>
        <v>2</v>
      </c>
      <c r="AH62" s="17" t="s">
        <v>89</v>
      </c>
      <c r="AI62" s="11">
        <f>COUNTIF(B62:U62,"5")</f>
        <v>2</v>
      </c>
      <c r="AJ62" s="13"/>
      <c r="AK62" s="13"/>
      <c r="AM62" s="13"/>
      <c r="BL62" s="13"/>
    </row>
    <row r="63" spans="1:64" x14ac:dyDescent="0.2">
      <c r="A63" s="13" t="s">
        <v>147</v>
      </c>
      <c r="B63">
        <v>5</v>
      </c>
      <c r="C63">
        <v>5</v>
      </c>
      <c r="D63">
        <v>5</v>
      </c>
      <c r="E63">
        <v>5</v>
      </c>
      <c r="F63">
        <v>5</v>
      </c>
      <c r="G63">
        <v>5</v>
      </c>
      <c r="H63">
        <v>4</v>
      </c>
      <c r="I63">
        <v>5</v>
      </c>
      <c r="J63">
        <v>5</v>
      </c>
      <c r="K63">
        <v>5</v>
      </c>
      <c r="L63">
        <v>2</v>
      </c>
      <c r="M63">
        <v>2</v>
      </c>
      <c r="N63">
        <v>5</v>
      </c>
      <c r="O63">
        <v>5</v>
      </c>
      <c r="P63">
        <v>3</v>
      </c>
      <c r="Q63" t="s">
        <v>84</v>
      </c>
      <c r="R63">
        <v>5</v>
      </c>
      <c r="S63">
        <v>4</v>
      </c>
      <c r="T63">
        <v>5</v>
      </c>
      <c r="U63">
        <v>5</v>
      </c>
      <c r="W63" s="13" t="s">
        <v>147</v>
      </c>
      <c r="X63" s="19" t="s">
        <v>84</v>
      </c>
      <c r="Y63" s="19">
        <f t="shared" si="5"/>
        <v>1</v>
      </c>
      <c r="Z63" s="17" t="s">
        <v>85</v>
      </c>
      <c r="AA63" s="11">
        <f t="shared" si="0"/>
        <v>0</v>
      </c>
      <c r="AB63" s="17" t="s">
        <v>86</v>
      </c>
      <c r="AC63" s="11">
        <f t="shared" si="1"/>
        <v>2</v>
      </c>
      <c r="AD63" s="17" t="s">
        <v>87</v>
      </c>
      <c r="AE63" s="11">
        <f t="shared" si="2"/>
        <v>1</v>
      </c>
      <c r="AF63" s="17" t="s">
        <v>88</v>
      </c>
      <c r="AG63" s="11">
        <f t="shared" si="8"/>
        <v>2</v>
      </c>
      <c r="AH63" s="17" t="s">
        <v>89</v>
      </c>
      <c r="AI63" s="11">
        <f>COUNTIF(B63:U63,"5")</f>
        <v>14</v>
      </c>
      <c r="AJ63" s="13"/>
      <c r="AK63" s="13"/>
      <c r="AM63" s="13"/>
      <c r="BL63" s="13"/>
    </row>
    <row r="64" spans="1:64" x14ac:dyDescent="0.2">
      <c r="A64" s="13" t="s">
        <v>148</v>
      </c>
      <c r="B64" t="s">
        <v>84</v>
      </c>
      <c r="C64" t="s">
        <v>84</v>
      </c>
      <c r="D64">
        <v>1</v>
      </c>
      <c r="E64">
        <v>2</v>
      </c>
      <c r="F64">
        <v>3</v>
      </c>
      <c r="G64">
        <v>2</v>
      </c>
      <c r="H64">
        <v>4</v>
      </c>
      <c r="I64">
        <v>1</v>
      </c>
      <c r="J64">
        <v>4</v>
      </c>
      <c r="K64" s="25">
        <v>1</v>
      </c>
      <c r="L64">
        <v>3</v>
      </c>
      <c r="M64">
        <v>4</v>
      </c>
      <c r="N64">
        <v>4</v>
      </c>
      <c r="O64">
        <v>4</v>
      </c>
      <c r="P64">
        <v>2</v>
      </c>
      <c r="Q64" t="s">
        <v>84</v>
      </c>
      <c r="R64">
        <v>1</v>
      </c>
      <c r="S64">
        <v>4</v>
      </c>
      <c r="T64">
        <v>5</v>
      </c>
      <c r="U64">
        <v>1</v>
      </c>
      <c r="W64" s="13" t="s">
        <v>148</v>
      </c>
      <c r="X64" s="19" t="s">
        <v>84</v>
      </c>
      <c r="Y64" s="19">
        <f t="shared" si="5"/>
        <v>3</v>
      </c>
      <c r="Z64" s="17" t="s">
        <v>85</v>
      </c>
      <c r="AA64" s="11">
        <f t="shared" si="0"/>
        <v>5</v>
      </c>
      <c r="AB64" s="17" t="s">
        <v>86</v>
      </c>
      <c r="AC64" s="11">
        <f t="shared" si="1"/>
        <v>3</v>
      </c>
      <c r="AD64" s="17" t="s">
        <v>87</v>
      </c>
      <c r="AE64" s="11">
        <f t="shared" si="2"/>
        <v>2</v>
      </c>
      <c r="AF64" s="17" t="s">
        <v>88</v>
      </c>
      <c r="AG64" s="11">
        <f t="shared" si="8"/>
        <v>6</v>
      </c>
      <c r="AH64" s="17" t="s">
        <v>89</v>
      </c>
      <c r="AI64" s="11">
        <f>COUNTIF(B64:U64,"5")</f>
        <v>1</v>
      </c>
      <c r="AJ64" s="13"/>
      <c r="AK64" s="13"/>
      <c r="AM64" s="13"/>
      <c r="BL64" s="13"/>
    </row>
    <row r="65" spans="1:64" x14ac:dyDescent="0.2">
      <c r="A65" s="13" t="s">
        <v>149</v>
      </c>
      <c r="B65">
        <v>5</v>
      </c>
      <c r="C65">
        <v>5</v>
      </c>
      <c r="D65">
        <v>5</v>
      </c>
      <c r="E65">
        <v>4</v>
      </c>
      <c r="F65" t="s">
        <v>84</v>
      </c>
      <c r="G65">
        <v>5</v>
      </c>
      <c r="H65" t="s">
        <v>84</v>
      </c>
      <c r="I65" t="s">
        <v>84</v>
      </c>
      <c r="J65" t="s">
        <v>84</v>
      </c>
      <c r="K65" t="s">
        <v>84</v>
      </c>
      <c r="L65">
        <v>5</v>
      </c>
      <c r="M65">
        <v>5</v>
      </c>
      <c r="N65">
        <v>5</v>
      </c>
      <c r="O65">
        <v>2</v>
      </c>
      <c r="P65">
        <v>5</v>
      </c>
      <c r="Q65" t="s">
        <v>84</v>
      </c>
      <c r="R65">
        <v>2</v>
      </c>
      <c r="S65" t="s">
        <v>84</v>
      </c>
      <c r="T65">
        <v>5</v>
      </c>
      <c r="U65" s="25">
        <v>3</v>
      </c>
      <c r="W65" s="13" t="s">
        <v>149</v>
      </c>
      <c r="X65" s="19" t="s">
        <v>84</v>
      </c>
      <c r="Y65" s="19">
        <f t="shared" si="5"/>
        <v>7</v>
      </c>
      <c r="Z65" s="17" t="s">
        <v>85</v>
      </c>
      <c r="AA65" s="11">
        <f t="shared" si="0"/>
        <v>0</v>
      </c>
      <c r="AB65" s="17" t="s">
        <v>86</v>
      </c>
      <c r="AC65" s="11">
        <f t="shared" si="1"/>
        <v>2</v>
      </c>
      <c r="AD65" s="17" t="s">
        <v>87</v>
      </c>
      <c r="AE65" s="11">
        <f t="shared" si="2"/>
        <v>1</v>
      </c>
      <c r="AF65" s="17" t="s">
        <v>88</v>
      </c>
      <c r="AG65" s="11">
        <f t="shared" si="8"/>
        <v>1</v>
      </c>
      <c r="AH65" s="17" t="s">
        <v>89</v>
      </c>
      <c r="AI65" s="11">
        <f>COUNTIF(B65:U65,"5")+COUNTIF(B65:U65,"5 (Tracker)")</f>
        <v>9</v>
      </c>
      <c r="AJ65" s="13"/>
      <c r="AK65" s="13"/>
      <c r="AM65" s="13"/>
      <c r="BL65" s="13"/>
    </row>
    <row r="66" spans="1:64" x14ac:dyDescent="0.2">
      <c r="A66" s="13" t="s">
        <v>150</v>
      </c>
      <c r="B66" t="s">
        <v>84</v>
      </c>
      <c r="C66" t="s">
        <v>84</v>
      </c>
      <c r="D66">
        <v>5</v>
      </c>
      <c r="E66">
        <v>4</v>
      </c>
      <c r="F66">
        <v>4</v>
      </c>
      <c r="G66">
        <v>5</v>
      </c>
      <c r="H66" t="s">
        <v>84</v>
      </c>
      <c r="I66">
        <v>5</v>
      </c>
      <c r="J66">
        <v>4</v>
      </c>
      <c r="K66">
        <v>4</v>
      </c>
      <c r="L66">
        <v>1</v>
      </c>
      <c r="M66">
        <v>4</v>
      </c>
      <c r="N66">
        <v>5</v>
      </c>
      <c r="O66">
        <v>4</v>
      </c>
      <c r="P66">
        <v>3</v>
      </c>
      <c r="Q66" t="s">
        <v>84</v>
      </c>
      <c r="R66">
        <v>5</v>
      </c>
      <c r="S66">
        <v>4</v>
      </c>
      <c r="T66">
        <v>5</v>
      </c>
      <c r="U66" s="25">
        <v>1</v>
      </c>
      <c r="W66" s="13" t="s">
        <v>150</v>
      </c>
      <c r="X66" s="19" t="s">
        <v>84</v>
      </c>
      <c r="Y66" s="19">
        <f t="shared" si="5"/>
        <v>4</v>
      </c>
      <c r="Z66" s="17" t="s">
        <v>85</v>
      </c>
      <c r="AA66" s="11">
        <f t="shared" si="0"/>
        <v>2</v>
      </c>
      <c r="AB66" s="17" t="s">
        <v>86</v>
      </c>
      <c r="AC66" s="11">
        <f t="shared" si="1"/>
        <v>0</v>
      </c>
      <c r="AD66" s="17" t="s">
        <v>87</v>
      </c>
      <c r="AE66" s="11">
        <f t="shared" si="2"/>
        <v>1</v>
      </c>
      <c r="AF66" s="17" t="s">
        <v>88</v>
      </c>
      <c r="AG66" s="11">
        <f t="shared" si="8"/>
        <v>7</v>
      </c>
      <c r="AH66" s="17" t="s">
        <v>89</v>
      </c>
      <c r="AI66" s="11">
        <f>COUNTIF(B66:U66,"5")</f>
        <v>6</v>
      </c>
      <c r="AJ66" s="13"/>
      <c r="AK66" s="13"/>
      <c r="AM66" s="13"/>
      <c r="BL66" s="13"/>
    </row>
    <row r="67" spans="1:64" x14ac:dyDescent="0.2">
      <c r="A67" s="13" t="s">
        <v>151</v>
      </c>
      <c r="B67" t="s">
        <v>84</v>
      </c>
      <c r="C67" t="s">
        <v>84</v>
      </c>
      <c r="D67">
        <v>1</v>
      </c>
      <c r="E67">
        <v>3</v>
      </c>
      <c r="F67">
        <v>3</v>
      </c>
      <c r="G67" s="25">
        <v>1</v>
      </c>
      <c r="H67" t="s">
        <v>84</v>
      </c>
      <c r="I67">
        <v>1</v>
      </c>
      <c r="J67">
        <v>5</v>
      </c>
      <c r="K67">
        <v>2</v>
      </c>
      <c r="L67">
        <v>1</v>
      </c>
      <c r="M67">
        <v>5</v>
      </c>
      <c r="N67">
        <v>4</v>
      </c>
      <c r="O67">
        <v>3</v>
      </c>
      <c r="P67">
        <v>1</v>
      </c>
      <c r="Q67">
        <v>5</v>
      </c>
      <c r="R67">
        <v>5</v>
      </c>
      <c r="S67">
        <v>4</v>
      </c>
      <c r="T67">
        <v>5</v>
      </c>
      <c r="U67">
        <v>1</v>
      </c>
      <c r="W67" s="13" t="s">
        <v>151</v>
      </c>
      <c r="X67" s="19" t="s">
        <v>84</v>
      </c>
      <c r="Y67" s="19">
        <f t="shared" si="5"/>
        <v>3</v>
      </c>
      <c r="Z67" s="17" t="s">
        <v>85</v>
      </c>
      <c r="AA67" s="11">
        <f t="shared" si="0"/>
        <v>6</v>
      </c>
      <c r="AB67" s="17" t="s">
        <v>86</v>
      </c>
      <c r="AC67" s="11">
        <f t="shared" si="1"/>
        <v>1</v>
      </c>
      <c r="AD67" s="17" t="s">
        <v>87</v>
      </c>
      <c r="AE67" s="11">
        <f t="shared" si="2"/>
        <v>3</v>
      </c>
      <c r="AF67" s="17" t="s">
        <v>88</v>
      </c>
      <c r="AG67" s="11">
        <f t="shared" si="8"/>
        <v>2</v>
      </c>
      <c r="AH67" s="17" t="s">
        <v>89</v>
      </c>
      <c r="AI67" s="11">
        <f>COUNTIF(B67:U67,"5")</f>
        <v>5</v>
      </c>
      <c r="AJ67" s="13"/>
      <c r="AK67" s="13"/>
      <c r="AM67" s="13"/>
      <c r="BL67" s="13"/>
    </row>
    <row r="68" spans="1:64" x14ac:dyDescent="0.2">
      <c r="A68" s="13" t="s">
        <v>152</v>
      </c>
      <c r="B68">
        <v>5</v>
      </c>
      <c r="C68">
        <v>5</v>
      </c>
      <c r="D68">
        <v>5</v>
      </c>
      <c r="E68">
        <v>5</v>
      </c>
      <c r="F68" t="s">
        <v>84</v>
      </c>
      <c r="G68">
        <v>5</v>
      </c>
      <c r="H68" t="s">
        <v>84</v>
      </c>
      <c r="I68" t="s">
        <v>84</v>
      </c>
      <c r="J68" t="s">
        <v>84</v>
      </c>
      <c r="K68" t="s">
        <v>84</v>
      </c>
      <c r="L68">
        <v>5</v>
      </c>
      <c r="M68">
        <v>5</v>
      </c>
      <c r="N68">
        <v>5</v>
      </c>
      <c r="O68">
        <v>4</v>
      </c>
      <c r="P68">
        <v>4</v>
      </c>
      <c r="Q68" t="s">
        <v>84</v>
      </c>
      <c r="R68">
        <v>5</v>
      </c>
      <c r="S68" t="s">
        <v>84</v>
      </c>
      <c r="T68">
        <v>5</v>
      </c>
      <c r="U68">
        <v>5</v>
      </c>
      <c r="W68" s="13" t="s">
        <v>152</v>
      </c>
      <c r="X68" s="19" t="s">
        <v>84</v>
      </c>
      <c r="Y68" s="19">
        <f t="shared" si="5"/>
        <v>7</v>
      </c>
      <c r="Z68" s="17" t="s">
        <v>85</v>
      </c>
      <c r="AA68" s="11">
        <f t="shared" si="0"/>
        <v>0</v>
      </c>
      <c r="AB68" s="17" t="s">
        <v>86</v>
      </c>
      <c r="AC68" s="11">
        <f t="shared" si="1"/>
        <v>0</v>
      </c>
      <c r="AD68" s="17" t="s">
        <v>87</v>
      </c>
      <c r="AE68" s="11">
        <f t="shared" si="2"/>
        <v>0</v>
      </c>
      <c r="AF68" s="17" t="s">
        <v>88</v>
      </c>
      <c r="AG68" s="11">
        <f t="shared" si="8"/>
        <v>2</v>
      </c>
      <c r="AH68" s="17" t="s">
        <v>89</v>
      </c>
      <c r="AI68" s="11">
        <f>COUNTIF(B68:U68,"5")+COUNTIF(B68:U68,"5 (Tracker)")</f>
        <v>11</v>
      </c>
      <c r="AJ68" s="13"/>
      <c r="AK68" s="13"/>
      <c r="AM68" s="13"/>
      <c r="BL68" s="13"/>
    </row>
    <row r="69" spans="1:64" x14ac:dyDescent="0.2">
      <c r="A69" s="13" t="s">
        <v>153</v>
      </c>
      <c r="B69" t="s">
        <v>84</v>
      </c>
      <c r="C69">
        <v>5</v>
      </c>
      <c r="D69">
        <v>5</v>
      </c>
      <c r="E69">
        <v>4</v>
      </c>
      <c r="F69">
        <v>5</v>
      </c>
      <c r="G69" t="s">
        <v>84</v>
      </c>
      <c r="H69" t="s">
        <v>84</v>
      </c>
      <c r="I69" t="s">
        <v>84</v>
      </c>
      <c r="J69">
        <v>5</v>
      </c>
      <c r="K69">
        <v>5</v>
      </c>
      <c r="L69" t="s">
        <v>84</v>
      </c>
      <c r="M69">
        <v>4</v>
      </c>
      <c r="N69">
        <v>2</v>
      </c>
      <c r="O69" t="s">
        <v>84</v>
      </c>
      <c r="P69">
        <v>3</v>
      </c>
      <c r="Q69" t="s">
        <v>84</v>
      </c>
      <c r="R69">
        <v>5</v>
      </c>
      <c r="S69" t="s">
        <v>84</v>
      </c>
      <c r="T69">
        <v>5</v>
      </c>
      <c r="U69" t="s">
        <v>84</v>
      </c>
      <c r="W69" s="13" t="s">
        <v>153</v>
      </c>
      <c r="X69" s="19" t="s">
        <v>84</v>
      </c>
      <c r="Y69" s="19">
        <f t="shared" si="5"/>
        <v>9</v>
      </c>
      <c r="Z69" s="17" t="s">
        <v>85</v>
      </c>
      <c r="AA69" s="11">
        <f t="shared" ref="AA69:AA85" si="9">COUNTIF(B69:U69,"1")</f>
        <v>0</v>
      </c>
      <c r="AB69" s="17" t="s">
        <v>86</v>
      </c>
      <c r="AC69" s="11">
        <f t="shared" ref="AC69:AC85" si="10">COUNTIF(B69:U69,"2")</f>
        <v>1</v>
      </c>
      <c r="AD69" s="17" t="s">
        <v>87</v>
      </c>
      <c r="AE69" s="11">
        <f t="shared" ref="AE69:AE85" si="11">COUNTIF(B69:U69,"3")</f>
        <v>1</v>
      </c>
      <c r="AF69" s="17" t="s">
        <v>88</v>
      </c>
      <c r="AG69" s="11">
        <f t="shared" si="8"/>
        <v>2</v>
      </c>
      <c r="AH69" s="17" t="s">
        <v>89</v>
      </c>
      <c r="AI69" s="11">
        <f t="shared" ref="AI69:AI85" si="12">COUNTIF(B69:U69,"5")</f>
        <v>7</v>
      </c>
      <c r="AJ69" s="13"/>
      <c r="AK69" s="13"/>
      <c r="AM69" s="13"/>
      <c r="BL69" s="13"/>
    </row>
    <row r="70" spans="1:64" x14ac:dyDescent="0.2">
      <c r="A70" s="13" t="s">
        <v>154</v>
      </c>
      <c r="B70" t="s">
        <v>84</v>
      </c>
      <c r="C70">
        <v>5</v>
      </c>
      <c r="D70">
        <v>5</v>
      </c>
      <c r="E70">
        <v>4</v>
      </c>
      <c r="F70">
        <v>5</v>
      </c>
      <c r="G70">
        <v>5</v>
      </c>
      <c r="H70">
        <v>4</v>
      </c>
      <c r="I70">
        <v>5</v>
      </c>
      <c r="J70">
        <v>5</v>
      </c>
      <c r="K70">
        <v>4</v>
      </c>
      <c r="L70" t="s">
        <v>84</v>
      </c>
      <c r="M70">
        <v>4</v>
      </c>
      <c r="N70">
        <v>3</v>
      </c>
      <c r="O70" t="s">
        <v>84</v>
      </c>
      <c r="P70">
        <v>3</v>
      </c>
      <c r="Q70" t="s">
        <v>84</v>
      </c>
      <c r="R70">
        <v>5</v>
      </c>
      <c r="S70" t="s">
        <v>84</v>
      </c>
      <c r="T70">
        <v>5</v>
      </c>
      <c r="U70" t="s">
        <v>84</v>
      </c>
      <c r="W70" s="13" t="s">
        <v>154</v>
      </c>
      <c r="X70" s="19" t="s">
        <v>84</v>
      </c>
      <c r="Y70" s="19">
        <f t="shared" ref="Y70:Y76" si="13">COUNTIF(B70:U70,"no response")</f>
        <v>6</v>
      </c>
      <c r="Z70" s="17" t="s">
        <v>85</v>
      </c>
      <c r="AA70" s="11">
        <f t="shared" si="9"/>
        <v>0</v>
      </c>
      <c r="AB70" s="17" t="s">
        <v>86</v>
      </c>
      <c r="AC70" s="11">
        <f t="shared" si="10"/>
        <v>0</v>
      </c>
      <c r="AD70" s="17" t="s">
        <v>87</v>
      </c>
      <c r="AE70" s="11">
        <f t="shared" si="11"/>
        <v>2</v>
      </c>
      <c r="AF70" s="17" t="s">
        <v>88</v>
      </c>
      <c r="AG70" s="11">
        <f t="shared" si="8"/>
        <v>4</v>
      </c>
      <c r="AH70" s="17" t="s">
        <v>89</v>
      </c>
      <c r="AI70" s="11">
        <f t="shared" si="12"/>
        <v>8</v>
      </c>
      <c r="AJ70" s="13"/>
      <c r="AK70" s="13"/>
      <c r="AM70" s="13"/>
      <c r="BL70" s="13"/>
    </row>
    <row r="71" spans="1:64" x14ac:dyDescent="0.2">
      <c r="A71" s="13" t="s">
        <v>155</v>
      </c>
      <c r="B71" t="s">
        <v>84</v>
      </c>
      <c r="C71">
        <v>5</v>
      </c>
      <c r="D71">
        <v>5</v>
      </c>
      <c r="E71">
        <v>5</v>
      </c>
      <c r="F71">
        <v>4</v>
      </c>
      <c r="G71">
        <v>5</v>
      </c>
      <c r="H71">
        <v>2</v>
      </c>
      <c r="I71">
        <v>5</v>
      </c>
      <c r="J71">
        <v>5</v>
      </c>
      <c r="K71">
        <v>4</v>
      </c>
      <c r="L71" t="s">
        <v>84</v>
      </c>
      <c r="M71">
        <v>4</v>
      </c>
      <c r="N71">
        <v>3</v>
      </c>
      <c r="O71" t="s">
        <v>84</v>
      </c>
      <c r="P71">
        <v>3</v>
      </c>
      <c r="Q71" t="s">
        <v>84</v>
      </c>
      <c r="R71">
        <v>5</v>
      </c>
      <c r="S71" t="s">
        <v>84</v>
      </c>
      <c r="T71">
        <v>5</v>
      </c>
      <c r="U71" t="s">
        <v>84</v>
      </c>
      <c r="W71" s="13" t="s">
        <v>155</v>
      </c>
      <c r="X71" s="19" t="s">
        <v>84</v>
      </c>
      <c r="Y71" s="19">
        <f t="shared" si="13"/>
        <v>6</v>
      </c>
      <c r="Z71" s="17" t="s">
        <v>85</v>
      </c>
      <c r="AA71" s="11">
        <f t="shared" si="9"/>
        <v>0</v>
      </c>
      <c r="AB71" s="17" t="s">
        <v>86</v>
      </c>
      <c r="AC71" s="11">
        <f t="shared" si="10"/>
        <v>1</v>
      </c>
      <c r="AD71" s="17" t="s">
        <v>87</v>
      </c>
      <c r="AE71" s="11">
        <f t="shared" si="11"/>
        <v>2</v>
      </c>
      <c r="AF71" s="17" t="s">
        <v>88</v>
      </c>
      <c r="AG71" s="11">
        <f t="shared" si="8"/>
        <v>3</v>
      </c>
      <c r="AH71" s="17" t="s">
        <v>89</v>
      </c>
      <c r="AI71" s="11">
        <f t="shared" si="12"/>
        <v>8</v>
      </c>
      <c r="AJ71" s="13"/>
      <c r="AK71" s="13"/>
      <c r="AM71" s="13"/>
      <c r="BL71" s="13"/>
    </row>
    <row r="72" spans="1:64" x14ac:dyDescent="0.2">
      <c r="A72" s="13" t="s">
        <v>156</v>
      </c>
      <c r="B72" t="s">
        <v>84</v>
      </c>
      <c r="C72" t="s">
        <v>84</v>
      </c>
      <c r="D72">
        <v>5</v>
      </c>
      <c r="E72">
        <v>4</v>
      </c>
      <c r="F72">
        <v>5</v>
      </c>
      <c r="G72" t="s">
        <v>84</v>
      </c>
      <c r="H72">
        <v>2</v>
      </c>
      <c r="I72">
        <v>5</v>
      </c>
      <c r="J72">
        <v>5</v>
      </c>
      <c r="K72">
        <v>5</v>
      </c>
      <c r="L72" t="s">
        <v>84</v>
      </c>
      <c r="M72">
        <v>5</v>
      </c>
      <c r="N72" t="s">
        <v>84</v>
      </c>
      <c r="O72" t="s">
        <v>84</v>
      </c>
      <c r="P72">
        <v>3</v>
      </c>
      <c r="Q72" t="s">
        <v>84</v>
      </c>
      <c r="R72">
        <v>5</v>
      </c>
      <c r="S72" t="s">
        <v>84</v>
      </c>
      <c r="T72">
        <v>5</v>
      </c>
      <c r="U72" t="s">
        <v>84</v>
      </c>
      <c r="W72" s="13" t="s">
        <v>156</v>
      </c>
      <c r="X72" s="19" t="s">
        <v>84</v>
      </c>
      <c r="Y72" s="19">
        <f t="shared" si="13"/>
        <v>9</v>
      </c>
      <c r="Z72" s="17" t="s">
        <v>85</v>
      </c>
      <c r="AA72" s="11">
        <f t="shared" si="9"/>
        <v>0</v>
      </c>
      <c r="AB72" s="17" t="s">
        <v>86</v>
      </c>
      <c r="AC72" s="11">
        <f t="shared" si="10"/>
        <v>1</v>
      </c>
      <c r="AD72" s="17" t="s">
        <v>87</v>
      </c>
      <c r="AE72" s="11">
        <f t="shared" si="11"/>
        <v>1</v>
      </c>
      <c r="AF72" s="17" t="s">
        <v>88</v>
      </c>
      <c r="AG72" s="11">
        <f t="shared" si="8"/>
        <v>1</v>
      </c>
      <c r="AH72" s="17" t="s">
        <v>89</v>
      </c>
      <c r="AI72" s="11">
        <f t="shared" si="12"/>
        <v>8</v>
      </c>
      <c r="AJ72" s="13"/>
      <c r="AK72" s="13"/>
      <c r="AM72" s="13"/>
      <c r="BL72" s="13"/>
    </row>
    <row r="73" spans="1:64" x14ac:dyDescent="0.2">
      <c r="A73" s="13" t="s">
        <v>157</v>
      </c>
      <c r="B73" t="s">
        <v>84</v>
      </c>
      <c r="C73" t="s">
        <v>84</v>
      </c>
      <c r="D73">
        <v>5</v>
      </c>
      <c r="E73" s="25">
        <v>3</v>
      </c>
      <c r="F73">
        <v>5</v>
      </c>
      <c r="G73" t="s">
        <v>84</v>
      </c>
      <c r="H73">
        <v>4</v>
      </c>
      <c r="I73">
        <v>5</v>
      </c>
      <c r="J73">
        <v>5</v>
      </c>
      <c r="K73">
        <v>4</v>
      </c>
      <c r="L73" t="s">
        <v>84</v>
      </c>
      <c r="M73">
        <v>2</v>
      </c>
      <c r="N73">
        <v>3</v>
      </c>
      <c r="O73" t="s">
        <v>84</v>
      </c>
      <c r="P73">
        <v>3</v>
      </c>
      <c r="Q73" t="s">
        <v>84</v>
      </c>
      <c r="R73">
        <v>5</v>
      </c>
      <c r="S73" t="s">
        <v>84</v>
      </c>
      <c r="T73">
        <v>5</v>
      </c>
      <c r="U73" t="s">
        <v>84</v>
      </c>
      <c r="W73" s="13" t="s">
        <v>157</v>
      </c>
      <c r="X73" s="19" t="s">
        <v>84</v>
      </c>
      <c r="Y73" s="19">
        <f t="shared" si="13"/>
        <v>8</v>
      </c>
      <c r="Z73" s="17" t="s">
        <v>85</v>
      </c>
      <c r="AA73" s="11">
        <f t="shared" si="9"/>
        <v>0</v>
      </c>
      <c r="AB73" s="17" t="s">
        <v>86</v>
      </c>
      <c r="AC73" s="11">
        <f t="shared" si="10"/>
        <v>1</v>
      </c>
      <c r="AD73" s="17" t="s">
        <v>87</v>
      </c>
      <c r="AE73" s="11">
        <f t="shared" si="11"/>
        <v>3</v>
      </c>
      <c r="AF73" s="17" t="s">
        <v>88</v>
      </c>
      <c r="AG73" s="11">
        <f t="shared" si="8"/>
        <v>2</v>
      </c>
      <c r="AH73" s="17" t="s">
        <v>89</v>
      </c>
      <c r="AI73" s="11">
        <f t="shared" si="12"/>
        <v>6</v>
      </c>
      <c r="AJ73" s="13"/>
      <c r="AK73" s="13"/>
      <c r="AM73" s="13"/>
      <c r="BL73" s="13"/>
    </row>
    <row r="74" spans="1:64" x14ac:dyDescent="0.2">
      <c r="A74" s="13" t="s">
        <v>158</v>
      </c>
      <c r="B74" t="s">
        <v>84</v>
      </c>
      <c r="C74" t="s">
        <v>84</v>
      </c>
      <c r="D74">
        <v>5</v>
      </c>
      <c r="E74">
        <v>1</v>
      </c>
      <c r="F74" t="s">
        <v>84</v>
      </c>
      <c r="G74">
        <v>3</v>
      </c>
      <c r="H74">
        <v>2</v>
      </c>
      <c r="I74" t="s">
        <v>84</v>
      </c>
      <c r="J74">
        <v>5</v>
      </c>
      <c r="K74">
        <v>5</v>
      </c>
      <c r="L74" t="s">
        <v>84</v>
      </c>
      <c r="M74">
        <v>5</v>
      </c>
      <c r="N74" t="s">
        <v>84</v>
      </c>
      <c r="O74" t="s">
        <v>84</v>
      </c>
      <c r="P74">
        <v>3</v>
      </c>
      <c r="Q74" t="s">
        <v>84</v>
      </c>
      <c r="R74">
        <v>1</v>
      </c>
      <c r="S74" t="s">
        <v>84</v>
      </c>
      <c r="T74">
        <v>5</v>
      </c>
      <c r="U74" t="s">
        <v>84</v>
      </c>
      <c r="W74" s="13" t="s">
        <v>158</v>
      </c>
      <c r="X74" s="19" t="s">
        <v>84</v>
      </c>
      <c r="Y74" s="19">
        <f t="shared" si="13"/>
        <v>10</v>
      </c>
      <c r="Z74" s="17" t="s">
        <v>85</v>
      </c>
      <c r="AA74" s="11">
        <f t="shared" si="9"/>
        <v>2</v>
      </c>
      <c r="AB74" s="17" t="s">
        <v>86</v>
      </c>
      <c r="AC74" s="11">
        <f t="shared" si="10"/>
        <v>1</v>
      </c>
      <c r="AD74" s="17" t="s">
        <v>87</v>
      </c>
      <c r="AE74" s="11">
        <f t="shared" si="11"/>
        <v>2</v>
      </c>
      <c r="AF74" s="17" t="s">
        <v>88</v>
      </c>
      <c r="AG74" s="11">
        <f t="shared" si="8"/>
        <v>0</v>
      </c>
      <c r="AH74" s="17" t="s">
        <v>89</v>
      </c>
      <c r="AI74" s="11">
        <f t="shared" si="12"/>
        <v>5</v>
      </c>
      <c r="AJ74" s="13"/>
      <c r="AK74" s="13"/>
      <c r="AM74" s="13"/>
      <c r="BL74" s="13"/>
    </row>
    <row r="75" spans="1:64" x14ac:dyDescent="0.2">
      <c r="A75" s="13" t="s">
        <v>159</v>
      </c>
      <c r="B75" t="s">
        <v>84</v>
      </c>
      <c r="C75" t="s">
        <v>84</v>
      </c>
      <c r="D75">
        <v>5</v>
      </c>
      <c r="E75">
        <v>5</v>
      </c>
      <c r="F75">
        <v>5</v>
      </c>
      <c r="G75" t="s">
        <v>84</v>
      </c>
      <c r="H75">
        <v>3</v>
      </c>
      <c r="I75">
        <v>5</v>
      </c>
      <c r="J75">
        <v>5</v>
      </c>
      <c r="K75">
        <v>5</v>
      </c>
      <c r="L75" t="s">
        <v>84</v>
      </c>
      <c r="M75">
        <v>4</v>
      </c>
      <c r="N75">
        <v>3</v>
      </c>
      <c r="O75" t="s">
        <v>84</v>
      </c>
      <c r="P75">
        <v>3</v>
      </c>
      <c r="Q75" t="s">
        <v>84</v>
      </c>
      <c r="R75">
        <v>5</v>
      </c>
      <c r="S75">
        <v>5</v>
      </c>
      <c r="T75">
        <v>5</v>
      </c>
      <c r="U75" t="s">
        <v>84</v>
      </c>
      <c r="W75" s="13" t="s">
        <v>159</v>
      </c>
      <c r="X75" s="19" t="s">
        <v>84</v>
      </c>
      <c r="Y75" s="19">
        <f t="shared" si="13"/>
        <v>7</v>
      </c>
      <c r="Z75" s="17" t="s">
        <v>85</v>
      </c>
      <c r="AA75" s="11">
        <f t="shared" si="9"/>
        <v>0</v>
      </c>
      <c r="AB75" s="17" t="s">
        <v>86</v>
      </c>
      <c r="AC75" s="11">
        <f t="shared" si="10"/>
        <v>0</v>
      </c>
      <c r="AD75" s="17" t="s">
        <v>87</v>
      </c>
      <c r="AE75" s="11">
        <f t="shared" si="11"/>
        <v>3</v>
      </c>
      <c r="AF75" s="17" t="s">
        <v>88</v>
      </c>
      <c r="AG75" s="11">
        <f t="shared" si="8"/>
        <v>1</v>
      </c>
      <c r="AH75" s="17" t="s">
        <v>89</v>
      </c>
      <c r="AI75" s="11">
        <f t="shared" si="12"/>
        <v>9</v>
      </c>
      <c r="AJ75" s="13"/>
      <c r="AK75" s="13"/>
      <c r="AM75" s="13"/>
      <c r="BL75" s="13"/>
    </row>
    <row r="76" spans="1:64" x14ac:dyDescent="0.2">
      <c r="A76" s="13" t="s">
        <v>160</v>
      </c>
      <c r="B76" t="s">
        <v>84</v>
      </c>
      <c r="C76" t="s">
        <v>84</v>
      </c>
      <c r="D76">
        <v>5</v>
      </c>
      <c r="E76">
        <v>4</v>
      </c>
      <c r="F76">
        <v>4</v>
      </c>
      <c r="G76" t="s">
        <v>84</v>
      </c>
      <c r="H76">
        <v>2</v>
      </c>
      <c r="I76" s="25">
        <v>2</v>
      </c>
      <c r="J76">
        <v>5</v>
      </c>
      <c r="K76">
        <v>5</v>
      </c>
      <c r="L76" t="s">
        <v>84</v>
      </c>
      <c r="M76">
        <v>5</v>
      </c>
      <c r="N76">
        <v>4</v>
      </c>
      <c r="O76" t="s">
        <v>84</v>
      </c>
      <c r="P76">
        <v>3</v>
      </c>
      <c r="Q76" t="s">
        <v>84</v>
      </c>
      <c r="R76">
        <v>5</v>
      </c>
      <c r="S76" t="s">
        <v>84</v>
      </c>
      <c r="T76">
        <v>5</v>
      </c>
      <c r="U76" t="s">
        <v>84</v>
      </c>
      <c r="W76" s="13" t="s">
        <v>160</v>
      </c>
      <c r="X76" s="19" t="s">
        <v>84</v>
      </c>
      <c r="Y76" s="19">
        <f t="shared" si="13"/>
        <v>8</v>
      </c>
      <c r="Z76" s="17" t="s">
        <v>85</v>
      </c>
      <c r="AA76" s="11">
        <f t="shared" si="9"/>
        <v>0</v>
      </c>
      <c r="AB76" s="17" t="s">
        <v>86</v>
      </c>
      <c r="AC76" s="11">
        <f t="shared" si="10"/>
        <v>2</v>
      </c>
      <c r="AD76" s="17" t="s">
        <v>87</v>
      </c>
      <c r="AE76" s="11">
        <f t="shared" si="11"/>
        <v>1</v>
      </c>
      <c r="AF76" s="17" t="s">
        <v>88</v>
      </c>
      <c r="AG76" s="11">
        <f t="shared" si="8"/>
        <v>3</v>
      </c>
      <c r="AH76" s="17" t="s">
        <v>89</v>
      </c>
      <c r="AI76" s="11">
        <f t="shared" si="12"/>
        <v>6</v>
      </c>
      <c r="AJ76" s="13"/>
      <c r="AK76" s="13"/>
      <c r="AM76" s="13"/>
      <c r="BL76" s="13"/>
    </row>
    <row r="77" spans="1:64" ht="68" x14ac:dyDescent="0.2">
      <c r="A77" s="13" t="s">
        <v>161</v>
      </c>
      <c r="C77" t="s">
        <v>162</v>
      </c>
      <c r="D77" t="s">
        <v>162</v>
      </c>
      <c r="E77" s="15" t="s">
        <v>163</v>
      </c>
      <c r="H77" t="s">
        <v>164</v>
      </c>
      <c r="M77" s="15" t="s">
        <v>165</v>
      </c>
      <c r="N77" s="15" t="s">
        <v>166</v>
      </c>
      <c r="P77" s="15" t="s">
        <v>167</v>
      </c>
      <c r="S77" s="15" t="s">
        <v>168</v>
      </c>
      <c r="Y77" s="19"/>
      <c r="AM77" s="13"/>
      <c r="BL77" s="13"/>
    </row>
    <row r="78" spans="1:64" x14ac:dyDescent="0.2">
      <c r="A78" s="13" t="s">
        <v>169</v>
      </c>
      <c r="B78" t="s">
        <v>84</v>
      </c>
      <c r="C78" t="s">
        <v>84</v>
      </c>
      <c r="D78">
        <v>5</v>
      </c>
      <c r="E78">
        <v>4</v>
      </c>
      <c r="F78" t="s">
        <v>84</v>
      </c>
      <c r="G78" t="s">
        <v>84</v>
      </c>
      <c r="H78" t="s">
        <v>84</v>
      </c>
      <c r="I78" t="s">
        <v>84</v>
      </c>
      <c r="J78" t="s">
        <v>84</v>
      </c>
      <c r="K78" t="s">
        <v>84</v>
      </c>
      <c r="L78" t="s">
        <v>84</v>
      </c>
      <c r="M78">
        <v>5</v>
      </c>
      <c r="N78">
        <v>4</v>
      </c>
      <c r="O78" t="s">
        <v>84</v>
      </c>
      <c r="P78">
        <v>5</v>
      </c>
      <c r="Q78" t="s">
        <v>84</v>
      </c>
      <c r="R78" t="s">
        <v>84</v>
      </c>
      <c r="S78">
        <v>5</v>
      </c>
      <c r="T78" t="s">
        <v>84</v>
      </c>
      <c r="U78" t="s">
        <v>84</v>
      </c>
      <c r="W78" s="13" t="s">
        <v>169</v>
      </c>
      <c r="X78" s="19" t="s">
        <v>84</v>
      </c>
      <c r="Y78" s="19">
        <f t="shared" ref="Y78:Y85" si="14">COUNTIF(B78:U78,"no response")</f>
        <v>14</v>
      </c>
      <c r="Z78" s="17" t="s">
        <v>85</v>
      </c>
      <c r="AA78" s="11">
        <f t="shared" si="9"/>
        <v>0</v>
      </c>
      <c r="AB78" s="17" t="s">
        <v>86</v>
      </c>
      <c r="AC78" s="11">
        <f t="shared" si="10"/>
        <v>0</v>
      </c>
      <c r="AD78" s="17" t="s">
        <v>87</v>
      </c>
      <c r="AE78" s="11">
        <f t="shared" si="11"/>
        <v>0</v>
      </c>
      <c r="AF78" s="17" t="s">
        <v>88</v>
      </c>
      <c r="AG78" s="11">
        <f t="shared" si="8"/>
        <v>2</v>
      </c>
      <c r="AH78" s="17" t="s">
        <v>89</v>
      </c>
      <c r="AI78" s="11">
        <f t="shared" si="12"/>
        <v>4</v>
      </c>
      <c r="AM78" s="13"/>
      <c r="BL78" s="13"/>
    </row>
    <row r="79" spans="1:64" x14ac:dyDescent="0.2">
      <c r="A79" s="13" t="s">
        <v>170</v>
      </c>
      <c r="B79" t="s">
        <v>84</v>
      </c>
      <c r="C79" t="s">
        <v>84</v>
      </c>
      <c r="D79">
        <v>5</v>
      </c>
      <c r="E79">
        <v>5</v>
      </c>
      <c r="F79" t="s">
        <v>84</v>
      </c>
      <c r="G79" t="s">
        <v>84</v>
      </c>
      <c r="H79">
        <v>4</v>
      </c>
      <c r="I79" t="s">
        <v>84</v>
      </c>
      <c r="J79" t="s">
        <v>84</v>
      </c>
      <c r="K79" t="s">
        <v>84</v>
      </c>
      <c r="L79" t="s">
        <v>84</v>
      </c>
      <c r="M79">
        <v>5</v>
      </c>
      <c r="N79">
        <v>4</v>
      </c>
      <c r="O79" t="s">
        <v>84</v>
      </c>
      <c r="P79">
        <v>5</v>
      </c>
      <c r="Q79" t="s">
        <v>84</v>
      </c>
      <c r="R79" t="s">
        <v>84</v>
      </c>
      <c r="S79">
        <v>5</v>
      </c>
      <c r="T79" t="s">
        <v>84</v>
      </c>
      <c r="U79" t="s">
        <v>84</v>
      </c>
      <c r="W79" s="13" t="s">
        <v>170</v>
      </c>
      <c r="X79" s="19" t="s">
        <v>84</v>
      </c>
      <c r="Y79" s="19">
        <f t="shared" si="14"/>
        <v>13</v>
      </c>
      <c r="Z79" s="17" t="s">
        <v>85</v>
      </c>
      <c r="AA79" s="11">
        <f t="shared" si="9"/>
        <v>0</v>
      </c>
      <c r="AB79" s="17" t="s">
        <v>86</v>
      </c>
      <c r="AC79" s="11">
        <f t="shared" si="10"/>
        <v>0</v>
      </c>
      <c r="AD79" s="17" t="s">
        <v>87</v>
      </c>
      <c r="AE79" s="11">
        <f t="shared" si="11"/>
        <v>0</v>
      </c>
      <c r="AF79" s="17" t="s">
        <v>88</v>
      </c>
      <c r="AG79" s="11">
        <f t="shared" si="8"/>
        <v>2</v>
      </c>
      <c r="AH79" s="17" t="s">
        <v>89</v>
      </c>
      <c r="AI79" s="11">
        <f t="shared" si="12"/>
        <v>5</v>
      </c>
      <c r="AM79" s="13"/>
      <c r="BL79" s="13"/>
    </row>
    <row r="80" spans="1:64" x14ac:dyDescent="0.2">
      <c r="A80" s="13" t="s">
        <v>171</v>
      </c>
      <c r="B80" t="s">
        <v>84</v>
      </c>
      <c r="C80" t="s">
        <v>84</v>
      </c>
      <c r="D80">
        <v>5</v>
      </c>
      <c r="E80">
        <v>5</v>
      </c>
      <c r="F80" t="s">
        <v>84</v>
      </c>
      <c r="G80" t="s">
        <v>84</v>
      </c>
      <c r="H80">
        <v>1</v>
      </c>
      <c r="I80" t="s">
        <v>84</v>
      </c>
      <c r="J80" t="s">
        <v>84</v>
      </c>
      <c r="K80" t="s">
        <v>84</v>
      </c>
      <c r="L80" t="s">
        <v>84</v>
      </c>
      <c r="M80">
        <v>5</v>
      </c>
      <c r="N80">
        <v>4</v>
      </c>
      <c r="O80" t="s">
        <v>84</v>
      </c>
      <c r="P80">
        <v>5</v>
      </c>
      <c r="Q80" t="s">
        <v>84</v>
      </c>
      <c r="R80" t="s">
        <v>84</v>
      </c>
      <c r="S80">
        <v>5</v>
      </c>
      <c r="T80" t="s">
        <v>84</v>
      </c>
      <c r="U80" t="s">
        <v>84</v>
      </c>
      <c r="W80" s="13" t="s">
        <v>171</v>
      </c>
      <c r="X80" s="19" t="s">
        <v>84</v>
      </c>
      <c r="Y80" s="19">
        <f t="shared" si="14"/>
        <v>13</v>
      </c>
      <c r="Z80" s="17" t="s">
        <v>85</v>
      </c>
      <c r="AA80" s="11">
        <f t="shared" si="9"/>
        <v>1</v>
      </c>
      <c r="AB80" s="17" t="s">
        <v>86</v>
      </c>
      <c r="AC80" s="11">
        <f t="shared" si="10"/>
        <v>0</v>
      </c>
      <c r="AD80" s="17" t="s">
        <v>87</v>
      </c>
      <c r="AE80" s="11">
        <f t="shared" si="11"/>
        <v>0</v>
      </c>
      <c r="AF80" s="17" t="s">
        <v>88</v>
      </c>
      <c r="AG80" s="11">
        <f t="shared" si="8"/>
        <v>1</v>
      </c>
      <c r="AH80" s="17" t="s">
        <v>89</v>
      </c>
      <c r="AI80" s="11">
        <f t="shared" si="12"/>
        <v>5</v>
      </c>
      <c r="AM80" s="13"/>
      <c r="BL80" s="13"/>
    </row>
    <row r="81" spans="1:64" x14ac:dyDescent="0.2">
      <c r="A81" s="13" t="s">
        <v>172</v>
      </c>
      <c r="B81" t="s">
        <v>84</v>
      </c>
      <c r="C81" t="s">
        <v>84</v>
      </c>
      <c r="D81">
        <v>5</v>
      </c>
      <c r="E81">
        <v>4</v>
      </c>
      <c r="F81" t="s">
        <v>84</v>
      </c>
      <c r="G81" t="s">
        <v>84</v>
      </c>
      <c r="H81">
        <v>1</v>
      </c>
      <c r="I81" t="s">
        <v>84</v>
      </c>
      <c r="J81" t="s">
        <v>84</v>
      </c>
      <c r="K81" t="s">
        <v>84</v>
      </c>
      <c r="L81" t="s">
        <v>84</v>
      </c>
      <c r="M81">
        <v>5</v>
      </c>
      <c r="N81">
        <v>4</v>
      </c>
      <c r="O81" t="s">
        <v>84</v>
      </c>
      <c r="P81">
        <v>5</v>
      </c>
      <c r="Q81" t="s">
        <v>84</v>
      </c>
      <c r="R81" t="s">
        <v>84</v>
      </c>
      <c r="S81">
        <v>3</v>
      </c>
      <c r="T81" t="s">
        <v>84</v>
      </c>
      <c r="U81" t="s">
        <v>84</v>
      </c>
      <c r="W81" s="13" t="s">
        <v>172</v>
      </c>
      <c r="X81" s="19" t="s">
        <v>84</v>
      </c>
      <c r="Y81" s="19">
        <f t="shared" si="14"/>
        <v>13</v>
      </c>
      <c r="Z81" s="17" t="s">
        <v>85</v>
      </c>
      <c r="AA81" s="11">
        <f t="shared" si="9"/>
        <v>1</v>
      </c>
      <c r="AB81" s="17" t="s">
        <v>86</v>
      </c>
      <c r="AC81" s="11">
        <f t="shared" si="10"/>
        <v>0</v>
      </c>
      <c r="AD81" s="17" t="s">
        <v>87</v>
      </c>
      <c r="AE81" s="11">
        <f t="shared" si="11"/>
        <v>1</v>
      </c>
      <c r="AF81" s="17" t="s">
        <v>88</v>
      </c>
      <c r="AG81" s="11">
        <f t="shared" si="8"/>
        <v>2</v>
      </c>
      <c r="AH81" s="17" t="s">
        <v>89</v>
      </c>
      <c r="AI81" s="11">
        <f t="shared" si="12"/>
        <v>3</v>
      </c>
      <c r="AM81" s="13"/>
      <c r="BL81" s="13"/>
    </row>
    <row r="82" spans="1:64" x14ac:dyDescent="0.2">
      <c r="A82" s="13" t="s">
        <v>173</v>
      </c>
      <c r="B82" t="s">
        <v>84</v>
      </c>
      <c r="C82" t="s">
        <v>84</v>
      </c>
      <c r="D82">
        <v>5</v>
      </c>
      <c r="E82">
        <v>3</v>
      </c>
      <c r="F82" t="s">
        <v>84</v>
      </c>
      <c r="G82" t="s">
        <v>84</v>
      </c>
      <c r="H82">
        <v>1</v>
      </c>
      <c r="I82" t="s">
        <v>84</v>
      </c>
      <c r="J82" t="s">
        <v>84</v>
      </c>
      <c r="K82" t="s">
        <v>84</v>
      </c>
      <c r="L82" t="s">
        <v>84</v>
      </c>
      <c r="M82">
        <v>5</v>
      </c>
      <c r="N82">
        <v>4</v>
      </c>
      <c r="O82" t="s">
        <v>84</v>
      </c>
      <c r="P82">
        <v>5</v>
      </c>
      <c r="Q82" t="s">
        <v>84</v>
      </c>
      <c r="R82" t="s">
        <v>84</v>
      </c>
      <c r="S82">
        <v>5</v>
      </c>
      <c r="T82" t="s">
        <v>84</v>
      </c>
      <c r="U82" t="s">
        <v>84</v>
      </c>
      <c r="W82" s="13" t="s">
        <v>173</v>
      </c>
      <c r="X82" s="19" t="s">
        <v>84</v>
      </c>
      <c r="Y82" s="19">
        <f t="shared" si="14"/>
        <v>13</v>
      </c>
      <c r="Z82" s="17" t="s">
        <v>85</v>
      </c>
      <c r="AA82" s="11">
        <f t="shared" si="9"/>
        <v>1</v>
      </c>
      <c r="AB82" s="17" t="s">
        <v>86</v>
      </c>
      <c r="AC82" s="11">
        <f t="shared" si="10"/>
        <v>0</v>
      </c>
      <c r="AD82" s="17" t="s">
        <v>87</v>
      </c>
      <c r="AE82" s="11">
        <f t="shared" si="11"/>
        <v>1</v>
      </c>
      <c r="AF82" s="17" t="s">
        <v>88</v>
      </c>
      <c r="AG82" s="11">
        <f t="shared" si="8"/>
        <v>1</v>
      </c>
      <c r="AH82" s="17" t="s">
        <v>89</v>
      </c>
      <c r="AI82" s="11">
        <f t="shared" si="12"/>
        <v>4</v>
      </c>
    </row>
    <row r="83" spans="1:64" x14ac:dyDescent="0.2">
      <c r="A83" s="13" t="s">
        <v>174</v>
      </c>
      <c r="B83" t="s">
        <v>84</v>
      </c>
      <c r="C83" t="s">
        <v>84</v>
      </c>
      <c r="D83">
        <v>5</v>
      </c>
      <c r="E83">
        <v>1</v>
      </c>
      <c r="F83" t="s">
        <v>84</v>
      </c>
      <c r="G83" t="s">
        <v>84</v>
      </c>
      <c r="H83" t="s">
        <v>84</v>
      </c>
      <c r="I83" t="s">
        <v>84</v>
      </c>
      <c r="J83" t="s">
        <v>84</v>
      </c>
      <c r="K83" t="s">
        <v>84</v>
      </c>
      <c r="L83" t="s">
        <v>84</v>
      </c>
      <c r="M83">
        <v>1</v>
      </c>
      <c r="N83">
        <v>4</v>
      </c>
      <c r="O83" t="s">
        <v>84</v>
      </c>
      <c r="P83">
        <v>5</v>
      </c>
      <c r="Q83" t="s">
        <v>84</v>
      </c>
      <c r="R83" t="s">
        <v>84</v>
      </c>
      <c r="S83">
        <v>1</v>
      </c>
      <c r="T83" t="s">
        <v>84</v>
      </c>
      <c r="U83" t="s">
        <v>84</v>
      </c>
      <c r="W83" s="13" t="s">
        <v>174</v>
      </c>
      <c r="X83" s="19" t="s">
        <v>84</v>
      </c>
      <c r="Y83" s="19">
        <f t="shared" si="14"/>
        <v>14</v>
      </c>
      <c r="Z83" s="17" t="s">
        <v>85</v>
      </c>
      <c r="AA83" s="11">
        <f t="shared" si="9"/>
        <v>3</v>
      </c>
      <c r="AB83" s="17" t="s">
        <v>86</v>
      </c>
      <c r="AC83" s="11">
        <f t="shared" si="10"/>
        <v>0</v>
      </c>
      <c r="AD83" s="17" t="s">
        <v>87</v>
      </c>
      <c r="AE83" s="11">
        <f t="shared" si="11"/>
        <v>0</v>
      </c>
      <c r="AF83" s="17" t="s">
        <v>88</v>
      </c>
      <c r="AG83" s="11">
        <f t="shared" si="8"/>
        <v>1</v>
      </c>
      <c r="AH83" s="17" t="s">
        <v>89</v>
      </c>
      <c r="AI83" s="11">
        <f t="shared" si="12"/>
        <v>2</v>
      </c>
      <c r="AM83" s="13"/>
      <c r="BL83" s="13"/>
    </row>
    <row r="84" spans="1:64" x14ac:dyDescent="0.2">
      <c r="A84" s="13" t="s">
        <v>175</v>
      </c>
      <c r="B84" t="s">
        <v>84</v>
      </c>
      <c r="C84" t="s">
        <v>84</v>
      </c>
      <c r="D84">
        <v>5</v>
      </c>
      <c r="E84">
        <v>4</v>
      </c>
      <c r="F84" t="s">
        <v>84</v>
      </c>
      <c r="G84" t="s">
        <v>84</v>
      </c>
      <c r="H84">
        <v>1</v>
      </c>
      <c r="I84" t="s">
        <v>84</v>
      </c>
      <c r="J84" t="s">
        <v>84</v>
      </c>
      <c r="K84" t="s">
        <v>84</v>
      </c>
      <c r="L84" t="s">
        <v>84</v>
      </c>
      <c r="M84">
        <v>5</v>
      </c>
      <c r="N84">
        <v>4</v>
      </c>
      <c r="O84" t="s">
        <v>84</v>
      </c>
      <c r="P84">
        <v>5</v>
      </c>
      <c r="Q84" t="s">
        <v>84</v>
      </c>
      <c r="R84" t="s">
        <v>84</v>
      </c>
      <c r="S84">
        <v>5</v>
      </c>
      <c r="T84" t="s">
        <v>84</v>
      </c>
      <c r="U84" t="s">
        <v>84</v>
      </c>
      <c r="W84" s="13" t="s">
        <v>175</v>
      </c>
      <c r="X84" s="19" t="s">
        <v>84</v>
      </c>
      <c r="Y84" s="19">
        <f t="shared" si="14"/>
        <v>13</v>
      </c>
      <c r="Z84" s="17" t="s">
        <v>85</v>
      </c>
      <c r="AA84" s="11">
        <f t="shared" si="9"/>
        <v>1</v>
      </c>
      <c r="AB84" s="17" t="s">
        <v>86</v>
      </c>
      <c r="AC84" s="11">
        <f t="shared" si="10"/>
        <v>0</v>
      </c>
      <c r="AD84" s="17" t="s">
        <v>87</v>
      </c>
      <c r="AE84" s="11">
        <f t="shared" si="11"/>
        <v>0</v>
      </c>
      <c r="AF84" s="17" t="s">
        <v>88</v>
      </c>
      <c r="AG84" s="11">
        <f t="shared" si="8"/>
        <v>2</v>
      </c>
      <c r="AH84" s="17" t="s">
        <v>89</v>
      </c>
      <c r="AI84" s="11">
        <f t="shared" si="12"/>
        <v>4</v>
      </c>
      <c r="AM84" s="13"/>
      <c r="BL84" s="13"/>
    </row>
    <row r="85" spans="1:64" x14ac:dyDescent="0.2">
      <c r="A85" s="13" t="s">
        <v>176</v>
      </c>
      <c r="B85" t="s">
        <v>84</v>
      </c>
      <c r="C85" t="s">
        <v>84</v>
      </c>
      <c r="D85">
        <v>5</v>
      </c>
      <c r="E85">
        <v>3</v>
      </c>
      <c r="F85" t="s">
        <v>84</v>
      </c>
      <c r="G85" t="s">
        <v>84</v>
      </c>
      <c r="H85">
        <v>1</v>
      </c>
      <c r="I85" t="s">
        <v>84</v>
      </c>
      <c r="J85" t="s">
        <v>84</v>
      </c>
      <c r="K85" t="s">
        <v>84</v>
      </c>
      <c r="L85" t="s">
        <v>84</v>
      </c>
      <c r="M85">
        <v>5</v>
      </c>
      <c r="N85">
        <v>4</v>
      </c>
      <c r="O85" t="s">
        <v>84</v>
      </c>
      <c r="P85">
        <v>5</v>
      </c>
      <c r="Q85" t="s">
        <v>84</v>
      </c>
      <c r="R85" t="s">
        <v>84</v>
      </c>
      <c r="S85">
        <v>5</v>
      </c>
      <c r="T85" t="s">
        <v>84</v>
      </c>
      <c r="U85" t="s">
        <v>84</v>
      </c>
      <c r="W85" s="13" t="s">
        <v>176</v>
      </c>
      <c r="X85" s="19" t="s">
        <v>84</v>
      </c>
      <c r="Y85" s="19">
        <f t="shared" si="14"/>
        <v>13</v>
      </c>
      <c r="Z85" s="17" t="s">
        <v>85</v>
      </c>
      <c r="AA85" s="11">
        <f t="shared" si="9"/>
        <v>1</v>
      </c>
      <c r="AB85" s="17" t="s">
        <v>86</v>
      </c>
      <c r="AC85" s="11">
        <f t="shared" si="10"/>
        <v>0</v>
      </c>
      <c r="AD85" s="17" t="s">
        <v>87</v>
      </c>
      <c r="AE85" s="11">
        <f t="shared" si="11"/>
        <v>1</v>
      </c>
      <c r="AF85" s="17" t="s">
        <v>88</v>
      </c>
      <c r="AG85" s="11">
        <f t="shared" si="8"/>
        <v>1</v>
      </c>
      <c r="AH85" s="17" t="s">
        <v>89</v>
      </c>
      <c r="AI85" s="11">
        <f t="shared" si="12"/>
        <v>4</v>
      </c>
      <c r="AM85" s="13"/>
      <c r="BL85" s="13"/>
    </row>
    <row r="87" spans="1:64" x14ac:dyDescent="0.2">
      <c r="A87" s="13" t="s">
        <v>177</v>
      </c>
    </row>
    <row r="88" spans="1:64" ht="51" x14ac:dyDescent="0.2">
      <c r="A88" s="27" t="s">
        <v>178</v>
      </c>
      <c r="B88" t="s">
        <v>179</v>
      </c>
      <c r="C88" t="s">
        <v>179</v>
      </c>
      <c r="D88" t="s">
        <v>179</v>
      </c>
      <c r="E88" t="s">
        <v>179</v>
      </c>
      <c r="F88" t="s">
        <v>179</v>
      </c>
      <c r="G88" t="s">
        <v>179</v>
      </c>
      <c r="H88" t="s">
        <v>180</v>
      </c>
      <c r="I88" t="s">
        <v>179</v>
      </c>
      <c r="J88" t="s">
        <v>179</v>
      </c>
      <c r="K88" t="s">
        <v>179</v>
      </c>
      <c r="L88" t="s">
        <v>179</v>
      </c>
      <c r="M88" t="s">
        <v>179</v>
      </c>
      <c r="N88" t="s">
        <v>179</v>
      </c>
      <c r="O88" t="s">
        <v>179</v>
      </c>
      <c r="P88" t="s">
        <v>181</v>
      </c>
      <c r="Q88" t="s">
        <v>179</v>
      </c>
      <c r="R88" t="s">
        <v>179</v>
      </c>
      <c r="S88" s="15" t="s">
        <v>182</v>
      </c>
      <c r="T88" t="s">
        <v>179</v>
      </c>
      <c r="U88" t="s">
        <v>183</v>
      </c>
    </row>
    <row r="89" spans="1:64" s="30" customFormat="1" ht="75" customHeight="1" x14ac:dyDescent="0.2">
      <c r="A89" s="29" t="s">
        <v>227</v>
      </c>
      <c r="S89" s="31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</row>
    <row r="90" spans="1:64" s="15" customFormat="1" ht="119" x14ac:dyDescent="0.2">
      <c r="A90" s="27" t="s">
        <v>184</v>
      </c>
      <c r="B90" s="15" t="s">
        <v>229</v>
      </c>
      <c r="D90" s="15" t="s">
        <v>185</v>
      </c>
      <c r="E90" s="15" t="s">
        <v>186</v>
      </c>
      <c r="F90" s="15" t="s">
        <v>187</v>
      </c>
      <c r="G90" s="15" t="s">
        <v>188</v>
      </c>
      <c r="H90" s="15" t="s">
        <v>189</v>
      </c>
      <c r="J90" s="15" t="s">
        <v>190</v>
      </c>
      <c r="K90" s="15" t="s">
        <v>191</v>
      </c>
      <c r="L90" s="15" t="s">
        <v>192</v>
      </c>
      <c r="M90" s="15" t="s">
        <v>193</v>
      </c>
      <c r="N90" s="15" t="s">
        <v>194</v>
      </c>
      <c r="O90" s="15" t="s">
        <v>195</v>
      </c>
      <c r="P90" s="15" t="s">
        <v>196</v>
      </c>
      <c r="Q90" s="15" t="s">
        <v>228</v>
      </c>
      <c r="R90" s="15" t="s">
        <v>197</v>
      </c>
      <c r="S90" s="15" t="s">
        <v>198</v>
      </c>
      <c r="T90" s="15" t="s">
        <v>199</v>
      </c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</row>
    <row r="91" spans="1:64" s="15" customFormat="1" ht="187" x14ac:dyDescent="0.2">
      <c r="A91" s="27" t="s">
        <v>200</v>
      </c>
      <c r="B91" s="15" t="s">
        <v>201</v>
      </c>
      <c r="C91" s="15" t="s">
        <v>202</v>
      </c>
      <c r="E91" s="15" t="s">
        <v>203</v>
      </c>
      <c r="F91" s="15" t="s">
        <v>204</v>
      </c>
      <c r="H91" s="15" t="s">
        <v>205</v>
      </c>
      <c r="I91" s="15" t="s">
        <v>206</v>
      </c>
      <c r="J91" s="15" t="s">
        <v>207</v>
      </c>
      <c r="K91" s="15" t="s">
        <v>207</v>
      </c>
      <c r="L91" s="15" t="s">
        <v>208</v>
      </c>
      <c r="M91" s="15" t="s">
        <v>209</v>
      </c>
      <c r="N91" s="15" t="s">
        <v>210</v>
      </c>
      <c r="P91" s="15" t="s">
        <v>211</v>
      </c>
      <c r="Q91" s="15" t="s">
        <v>212</v>
      </c>
      <c r="R91" s="15" t="s">
        <v>213</v>
      </c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</row>
    <row r="92" spans="1:64" ht="289" x14ac:dyDescent="0.2">
      <c r="A92" s="27" t="s">
        <v>214</v>
      </c>
      <c r="B92" s="15" t="s">
        <v>215</v>
      </c>
      <c r="E92" s="15" t="s">
        <v>216</v>
      </c>
      <c r="H92" s="15" t="s">
        <v>217</v>
      </c>
      <c r="I92" s="15" t="s">
        <v>230</v>
      </c>
      <c r="M92" s="15" t="s">
        <v>231</v>
      </c>
      <c r="N92" s="15" t="s">
        <v>232</v>
      </c>
      <c r="Q92" s="15" t="s">
        <v>233</v>
      </c>
    </row>
    <row r="93" spans="1:64" s="29" customFormat="1" ht="75" customHeight="1" x14ac:dyDescent="0.2">
      <c r="A93" s="29" t="s">
        <v>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9FE5-1E62-6345-9943-A0DF02CCED2D}">
  <dimension ref="A1:L62"/>
  <sheetViews>
    <sheetView zoomScaleNormal="100" workbookViewId="0"/>
  </sheetViews>
  <sheetFormatPr baseColWidth="10" defaultColWidth="11" defaultRowHeight="16" x14ac:dyDescent="0.2"/>
  <cols>
    <col min="1" max="1" width="28.33203125" customWidth="1"/>
    <col min="5" max="5" width="10.83203125" customWidth="1"/>
    <col min="6" max="6" width="13.33203125" customWidth="1"/>
    <col min="8" max="8" width="29.1640625" customWidth="1"/>
    <col min="13" max="13" width="10.83203125" customWidth="1"/>
  </cols>
  <sheetData>
    <row r="1" spans="1:12" x14ac:dyDescent="0.2">
      <c r="A1" s="1" t="s">
        <v>10</v>
      </c>
      <c r="B1" s="2" t="s">
        <v>0</v>
      </c>
      <c r="C1" s="2" t="s">
        <v>1</v>
      </c>
      <c r="D1" s="2" t="s">
        <v>2</v>
      </c>
      <c r="E1" s="2" t="s">
        <v>8</v>
      </c>
      <c r="F1" s="3" t="s">
        <v>9</v>
      </c>
      <c r="H1" s="1" t="s">
        <v>14</v>
      </c>
      <c r="I1" s="2" t="s">
        <v>0</v>
      </c>
      <c r="J1" s="2" t="s">
        <v>1</v>
      </c>
      <c r="K1" s="2" t="s">
        <v>2</v>
      </c>
      <c r="L1" s="3" t="s">
        <v>8</v>
      </c>
    </row>
    <row r="2" spans="1:12" x14ac:dyDescent="0.2">
      <c r="A2" s="4" t="s">
        <v>35</v>
      </c>
      <c r="B2">
        <v>9</v>
      </c>
      <c r="C2">
        <v>3</v>
      </c>
      <c r="D2">
        <v>9</v>
      </c>
      <c r="E2">
        <v>3</v>
      </c>
      <c r="F2" s="5">
        <v>3</v>
      </c>
      <c r="H2" s="4" t="s">
        <v>35</v>
      </c>
      <c r="I2">
        <v>1</v>
      </c>
      <c r="J2">
        <v>0</v>
      </c>
      <c r="K2">
        <v>5</v>
      </c>
      <c r="L2" s="5">
        <v>5</v>
      </c>
    </row>
    <row r="3" spans="1:12" x14ac:dyDescent="0.2">
      <c r="A3" s="4" t="s">
        <v>7</v>
      </c>
      <c r="B3">
        <v>4</v>
      </c>
      <c r="C3">
        <v>0</v>
      </c>
      <c r="D3">
        <v>15</v>
      </c>
      <c r="E3">
        <v>5</v>
      </c>
      <c r="F3" s="5">
        <v>5</v>
      </c>
      <c r="H3" s="4" t="s">
        <v>7</v>
      </c>
      <c r="I3">
        <v>1</v>
      </c>
      <c r="J3">
        <v>0</v>
      </c>
      <c r="K3">
        <v>4</v>
      </c>
      <c r="L3" s="5">
        <v>5</v>
      </c>
    </row>
    <row r="4" spans="1:12" x14ac:dyDescent="0.2">
      <c r="A4" s="4" t="s">
        <v>3</v>
      </c>
      <c r="B4">
        <f>2+2</f>
        <v>4</v>
      </c>
      <c r="C4">
        <f>1+1</f>
        <v>2</v>
      </c>
      <c r="D4">
        <f>(2+2+1+5+3+3)+(7+4+3+1+1)</f>
        <v>32</v>
      </c>
      <c r="E4">
        <v>5</v>
      </c>
      <c r="F4" s="5">
        <v>5</v>
      </c>
      <c r="H4" s="4" t="s">
        <v>4</v>
      </c>
      <c r="I4">
        <v>1</v>
      </c>
      <c r="J4">
        <v>0</v>
      </c>
      <c r="K4">
        <v>0</v>
      </c>
      <c r="L4" s="5">
        <v>1</v>
      </c>
    </row>
    <row r="5" spans="1:12" x14ac:dyDescent="0.2">
      <c r="A5" s="4" t="s">
        <v>4</v>
      </c>
      <c r="B5">
        <v>6</v>
      </c>
      <c r="C5">
        <v>2</v>
      </c>
      <c r="D5">
        <v>6</v>
      </c>
      <c r="E5">
        <v>3</v>
      </c>
      <c r="F5" s="5">
        <v>4</v>
      </c>
      <c r="H5" s="6" t="s">
        <v>6</v>
      </c>
      <c r="I5" s="7">
        <v>1</v>
      </c>
      <c r="J5" s="7">
        <v>0</v>
      </c>
      <c r="K5" s="7">
        <v>2</v>
      </c>
      <c r="L5" s="8">
        <v>4</v>
      </c>
    </row>
    <row r="6" spans="1:12" x14ac:dyDescent="0.2">
      <c r="A6" s="4" t="s">
        <v>5</v>
      </c>
      <c r="B6">
        <f>2</f>
        <v>2</v>
      </c>
      <c r="C6">
        <v>1</v>
      </c>
      <c r="D6">
        <f>7+6</f>
        <v>13</v>
      </c>
      <c r="E6">
        <v>5</v>
      </c>
      <c r="F6" s="5">
        <v>4</v>
      </c>
    </row>
    <row r="7" spans="1:12" x14ac:dyDescent="0.2">
      <c r="A7" s="6" t="s">
        <v>6</v>
      </c>
      <c r="B7" s="7">
        <v>2</v>
      </c>
      <c r="C7" s="7">
        <v>0</v>
      </c>
      <c r="D7" s="7">
        <v>8</v>
      </c>
      <c r="E7" s="7">
        <v>5</v>
      </c>
      <c r="F7" s="8">
        <v>5</v>
      </c>
    </row>
    <row r="9" spans="1:12" x14ac:dyDescent="0.2">
      <c r="A9" s="1" t="s">
        <v>11</v>
      </c>
      <c r="B9" s="2" t="s">
        <v>0</v>
      </c>
      <c r="C9" s="2" t="s">
        <v>1</v>
      </c>
      <c r="D9" s="2" t="s">
        <v>2</v>
      </c>
      <c r="E9" s="2" t="s">
        <v>8</v>
      </c>
      <c r="F9" s="3" t="s">
        <v>9</v>
      </c>
      <c r="H9" s="1" t="s">
        <v>15</v>
      </c>
      <c r="I9" s="2" t="s">
        <v>0</v>
      </c>
      <c r="J9" s="2" t="s">
        <v>1</v>
      </c>
      <c r="K9" s="2" t="s">
        <v>2</v>
      </c>
      <c r="L9" s="3" t="s">
        <v>8</v>
      </c>
    </row>
    <row r="10" spans="1:12" x14ac:dyDescent="0.2">
      <c r="A10" s="4" t="s">
        <v>35</v>
      </c>
      <c r="B10">
        <v>8</v>
      </c>
      <c r="C10">
        <v>1</v>
      </c>
      <c r="D10">
        <v>3</v>
      </c>
      <c r="E10">
        <v>2</v>
      </c>
      <c r="F10" s="5">
        <v>2</v>
      </c>
      <c r="H10" s="4" t="s">
        <v>35</v>
      </c>
      <c r="I10">
        <v>1</v>
      </c>
      <c r="J10">
        <v>0</v>
      </c>
      <c r="K10">
        <v>2</v>
      </c>
      <c r="L10" s="5">
        <v>4</v>
      </c>
    </row>
    <row r="11" spans="1:12" x14ac:dyDescent="0.2">
      <c r="A11" s="4" t="s">
        <v>7</v>
      </c>
      <c r="B11">
        <v>3</v>
      </c>
      <c r="C11">
        <v>0</v>
      </c>
      <c r="D11">
        <v>5</v>
      </c>
      <c r="E11">
        <v>4</v>
      </c>
      <c r="F11" s="5">
        <v>4</v>
      </c>
      <c r="H11" s="4" t="s">
        <v>7</v>
      </c>
      <c r="I11">
        <v>1</v>
      </c>
      <c r="J11">
        <v>0</v>
      </c>
      <c r="K11">
        <v>2</v>
      </c>
      <c r="L11" s="5">
        <v>4</v>
      </c>
    </row>
    <row r="12" spans="1:12" x14ac:dyDescent="0.2">
      <c r="A12" s="4" t="s">
        <v>3</v>
      </c>
      <c r="B12">
        <f>2+2</f>
        <v>4</v>
      </c>
      <c r="C12">
        <f>1+1</f>
        <v>2</v>
      </c>
      <c r="D12">
        <f>2+5+7</f>
        <v>14</v>
      </c>
      <c r="E12">
        <v>5</v>
      </c>
      <c r="F12" s="5">
        <v>4</v>
      </c>
      <c r="H12" s="4" t="s">
        <v>4</v>
      </c>
      <c r="I12">
        <v>1</v>
      </c>
      <c r="J12">
        <v>0</v>
      </c>
      <c r="K12">
        <v>0</v>
      </c>
      <c r="L12" s="5">
        <v>1</v>
      </c>
    </row>
    <row r="13" spans="1:12" x14ac:dyDescent="0.2">
      <c r="A13" s="4" t="s">
        <v>4</v>
      </c>
      <c r="B13">
        <v>5</v>
      </c>
      <c r="C13">
        <v>2</v>
      </c>
      <c r="D13">
        <v>1</v>
      </c>
      <c r="E13">
        <v>2</v>
      </c>
      <c r="F13" s="5">
        <v>3</v>
      </c>
      <c r="H13" s="6" t="s">
        <v>6</v>
      </c>
      <c r="I13" s="7">
        <v>1</v>
      </c>
      <c r="J13" s="7">
        <v>0</v>
      </c>
      <c r="K13" s="7">
        <v>0</v>
      </c>
      <c r="L13" s="8">
        <v>1</v>
      </c>
    </row>
    <row r="14" spans="1:12" x14ac:dyDescent="0.2">
      <c r="A14" s="4" t="s">
        <v>5</v>
      </c>
      <c r="B14">
        <v>2</v>
      </c>
      <c r="C14">
        <v>1</v>
      </c>
      <c r="D14">
        <v>5</v>
      </c>
      <c r="E14">
        <v>4</v>
      </c>
      <c r="F14" s="5">
        <v>3</v>
      </c>
    </row>
    <row r="15" spans="1:12" x14ac:dyDescent="0.2">
      <c r="A15" s="6" t="s">
        <v>6</v>
      </c>
      <c r="B15" s="7">
        <v>2</v>
      </c>
      <c r="C15" s="7">
        <v>0</v>
      </c>
      <c r="D15" s="7">
        <v>1</v>
      </c>
      <c r="E15" s="7">
        <v>2</v>
      </c>
      <c r="F15" s="8">
        <v>2</v>
      </c>
    </row>
    <row r="17" spans="1:12" x14ac:dyDescent="0.2">
      <c r="A17" s="1" t="s">
        <v>12</v>
      </c>
      <c r="B17" s="2" t="s">
        <v>0</v>
      </c>
      <c r="C17" s="2" t="s">
        <v>1</v>
      </c>
      <c r="D17" s="2" t="s">
        <v>2</v>
      </c>
      <c r="E17" s="2" t="s">
        <v>8</v>
      </c>
      <c r="F17" s="3" t="s">
        <v>9</v>
      </c>
      <c r="H17" s="1" t="s">
        <v>16</v>
      </c>
      <c r="I17" s="2" t="s">
        <v>0</v>
      </c>
      <c r="J17" s="2" t="s">
        <v>1</v>
      </c>
      <c r="K17" s="2" t="s">
        <v>2</v>
      </c>
      <c r="L17" s="3" t="s">
        <v>8</v>
      </c>
    </row>
    <row r="18" spans="1:12" x14ac:dyDescent="0.2">
      <c r="A18" s="4" t="s">
        <v>35</v>
      </c>
      <c r="B18">
        <v>0</v>
      </c>
      <c r="C18">
        <v>0</v>
      </c>
      <c r="D18">
        <v>3</v>
      </c>
      <c r="E18">
        <v>5</v>
      </c>
      <c r="F18" s="5">
        <v>5</v>
      </c>
      <c r="H18" s="4" t="s">
        <v>35</v>
      </c>
      <c r="I18">
        <v>0</v>
      </c>
      <c r="J18">
        <v>0</v>
      </c>
      <c r="K18">
        <v>2</v>
      </c>
      <c r="L18" s="5">
        <v>5</v>
      </c>
    </row>
    <row r="19" spans="1:12" x14ac:dyDescent="0.2">
      <c r="A19" s="4" t="s">
        <v>7</v>
      </c>
      <c r="B19">
        <v>0</v>
      </c>
      <c r="C19">
        <v>0</v>
      </c>
      <c r="D19">
        <v>2</v>
      </c>
      <c r="E19">
        <v>5</v>
      </c>
      <c r="F19" s="5">
        <v>5</v>
      </c>
      <c r="H19" s="4" t="s">
        <v>7</v>
      </c>
      <c r="I19">
        <v>0</v>
      </c>
      <c r="J19">
        <v>0</v>
      </c>
      <c r="K19">
        <v>1</v>
      </c>
      <c r="L19" s="5">
        <v>5</v>
      </c>
    </row>
    <row r="20" spans="1:12" x14ac:dyDescent="0.2">
      <c r="A20" s="4" t="s">
        <v>3</v>
      </c>
      <c r="B20">
        <v>0</v>
      </c>
      <c r="C20">
        <v>0</v>
      </c>
      <c r="D20">
        <v>8</v>
      </c>
      <c r="E20">
        <v>5</v>
      </c>
      <c r="F20" s="5">
        <v>5</v>
      </c>
      <c r="H20" s="4" t="s">
        <v>4</v>
      </c>
      <c r="I20">
        <v>0</v>
      </c>
      <c r="J20">
        <v>0</v>
      </c>
      <c r="K20">
        <v>0</v>
      </c>
      <c r="L20" s="5">
        <v>0</v>
      </c>
    </row>
    <row r="21" spans="1:12" x14ac:dyDescent="0.2">
      <c r="A21" s="4" t="s">
        <v>4</v>
      </c>
      <c r="B21">
        <v>0</v>
      </c>
      <c r="C21">
        <v>0</v>
      </c>
      <c r="D21">
        <v>1</v>
      </c>
      <c r="E21">
        <v>5</v>
      </c>
      <c r="F21" s="5">
        <v>5</v>
      </c>
      <c r="H21" s="6" t="s">
        <v>6</v>
      </c>
      <c r="I21" s="7">
        <v>0</v>
      </c>
      <c r="J21" s="7">
        <v>0</v>
      </c>
      <c r="K21" s="7">
        <v>2</v>
      </c>
      <c r="L21" s="8">
        <v>5</v>
      </c>
    </row>
    <row r="22" spans="1:12" x14ac:dyDescent="0.2">
      <c r="A22" s="4" t="s">
        <v>5</v>
      </c>
      <c r="B22">
        <v>0</v>
      </c>
      <c r="C22">
        <v>0</v>
      </c>
      <c r="D22">
        <v>3</v>
      </c>
      <c r="E22">
        <v>5</v>
      </c>
      <c r="F22" s="5">
        <v>5</v>
      </c>
    </row>
    <row r="23" spans="1:12" x14ac:dyDescent="0.2">
      <c r="A23" s="6" t="s">
        <v>6</v>
      </c>
      <c r="B23" s="7">
        <v>0</v>
      </c>
      <c r="C23" s="7">
        <v>0</v>
      </c>
      <c r="D23" s="7">
        <v>4</v>
      </c>
      <c r="E23" s="7">
        <v>5</v>
      </c>
      <c r="F23" s="8">
        <v>5</v>
      </c>
    </row>
    <row r="25" spans="1:12" x14ac:dyDescent="0.2">
      <c r="A25" s="1" t="s">
        <v>13</v>
      </c>
      <c r="B25" s="2" t="s">
        <v>0</v>
      </c>
      <c r="C25" s="2" t="s">
        <v>1</v>
      </c>
      <c r="D25" s="2" t="s">
        <v>2</v>
      </c>
      <c r="E25" s="2" t="s">
        <v>8</v>
      </c>
      <c r="F25" s="3" t="s">
        <v>9</v>
      </c>
      <c r="H25" s="1" t="s">
        <v>17</v>
      </c>
      <c r="I25" s="2" t="s">
        <v>0</v>
      </c>
      <c r="J25" s="2" t="s">
        <v>1</v>
      </c>
      <c r="K25" s="2" t="s">
        <v>2</v>
      </c>
      <c r="L25" s="3" t="s">
        <v>8</v>
      </c>
    </row>
    <row r="26" spans="1:12" x14ac:dyDescent="0.2">
      <c r="A26" s="4" t="s">
        <v>35</v>
      </c>
      <c r="B26">
        <v>0</v>
      </c>
      <c r="C26">
        <v>2</v>
      </c>
      <c r="D26">
        <v>3</v>
      </c>
      <c r="E26">
        <v>4</v>
      </c>
      <c r="F26" s="5">
        <v>4</v>
      </c>
      <c r="H26" s="4" t="s">
        <v>35</v>
      </c>
      <c r="I26">
        <v>0</v>
      </c>
      <c r="J26">
        <v>0</v>
      </c>
      <c r="K26">
        <v>1</v>
      </c>
      <c r="L26" s="5">
        <v>5</v>
      </c>
    </row>
    <row r="27" spans="1:12" x14ac:dyDescent="0.2">
      <c r="A27" s="4" t="s">
        <v>7</v>
      </c>
      <c r="B27">
        <v>0</v>
      </c>
      <c r="C27">
        <v>1</v>
      </c>
      <c r="D27">
        <v>6</v>
      </c>
      <c r="E27">
        <v>5</v>
      </c>
      <c r="F27" s="5">
        <v>5</v>
      </c>
      <c r="H27" s="4" t="s">
        <v>7</v>
      </c>
      <c r="I27">
        <v>0</v>
      </c>
      <c r="J27">
        <v>0</v>
      </c>
      <c r="K27">
        <v>1</v>
      </c>
      <c r="L27" s="5">
        <v>5</v>
      </c>
    </row>
    <row r="28" spans="1:12" x14ac:dyDescent="0.2">
      <c r="A28" s="4" t="s">
        <v>3</v>
      </c>
      <c r="B28">
        <v>0</v>
      </c>
      <c r="C28">
        <v>0</v>
      </c>
      <c r="D28">
        <v>10</v>
      </c>
      <c r="E28">
        <v>5</v>
      </c>
      <c r="F28" s="5">
        <v>5</v>
      </c>
      <c r="H28" s="4" t="s">
        <v>4</v>
      </c>
      <c r="I28">
        <v>0</v>
      </c>
      <c r="J28">
        <v>0</v>
      </c>
      <c r="K28">
        <v>0</v>
      </c>
      <c r="L28" s="5">
        <v>0</v>
      </c>
    </row>
    <row r="29" spans="1:12" x14ac:dyDescent="0.2">
      <c r="A29" s="4" t="s">
        <v>4</v>
      </c>
      <c r="B29">
        <v>0</v>
      </c>
      <c r="C29">
        <v>0</v>
      </c>
      <c r="D29">
        <v>3</v>
      </c>
      <c r="E29">
        <v>5</v>
      </c>
      <c r="F29" s="5">
        <v>5</v>
      </c>
      <c r="H29" s="6" t="s">
        <v>6</v>
      </c>
      <c r="I29" s="7">
        <v>0</v>
      </c>
      <c r="J29" s="7">
        <v>0</v>
      </c>
      <c r="K29" s="7">
        <v>0</v>
      </c>
      <c r="L29" s="8">
        <v>0</v>
      </c>
    </row>
    <row r="30" spans="1:12" x14ac:dyDescent="0.2">
      <c r="A30" s="4" t="s">
        <v>5</v>
      </c>
      <c r="B30">
        <v>0</v>
      </c>
      <c r="C30">
        <v>0</v>
      </c>
      <c r="D30">
        <v>5</v>
      </c>
      <c r="E30">
        <v>5</v>
      </c>
      <c r="F30" s="5">
        <v>5</v>
      </c>
    </row>
    <row r="31" spans="1:12" x14ac:dyDescent="0.2">
      <c r="A31" s="6" t="s">
        <v>6</v>
      </c>
      <c r="B31" s="7">
        <v>0</v>
      </c>
      <c r="C31" s="7">
        <v>0</v>
      </c>
      <c r="D31" s="7">
        <v>3</v>
      </c>
      <c r="E31" s="7">
        <v>5</v>
      </c>
      <c r="F31" s="8">
        <v>5</v>
      </c>
    </row>
    <row r="34" spans="1:12" x14ac:dyDescent="0.2">
      <c r="A34" s="1" t="s">
        <v>18</v>
      </c>
      <c r="B34" s="2" t="s">
        <v>0</v>
      </c>
      <c r="C34" s="2" t="s">
        <v>1</v>
      </c>
      <c r="D34" s="2" t="s">
        <v>2</v>
      </c>
      <c r="E34" s="3" t="s">
        <v>8</v>
      </c>
      <c r="H34" s="9" t="s">
        <v>219</v>
      </c>
      <c r="I34" s="2" t="s">
        <v>0</v>
      </c>
      <c r="J34" s="2" t="s">
        <v>1</v>
      </c>
      <c r="K34" s="2" t="s">
        <v>2</v>
      </c>
      <c r="L34" s="3" t="s">
        <v>8</v>
      </c>
    </row>
    <row r="35" spans="1:12" x14ac:dyDescent="0.2">
      <c r="A35" s="4" t="s">
        <v>35</v>
      </c>
      <c r="B35">
        <v>2</v>
      </c>
      <c r="C35">
        <v>2</v>
      </c>
      <c r="D35">
        <v>0</v>
      </c>
      <c r="E35" s="5">
        <v>3</v>
      </c>
      <c r="H35" s="4" t="s">
        <v>35</v>
      </c>
      <c r="I35">
        <v>1</v>
      </c>
      <c r="J35">
        <v>1</v>
      </c>
      <c r="K35">
        <v>1</v>
      </c>
      <c r="L35" s="5">
        <v>3</v>
      </c>
    </row>
    <row r="36" spans="1:12" x14ac:dyDescent="0.2">
      <c r="A36" s="4" t="s">
        <v>7</v>
      </c>
      <c r="B36">
        <v>1</v>
      </c>
      <c r="C36">
        <v>0</v>
      </c>
      <c r="D36">
        <v>5</v>
      </c>
      <c r="E36" s="5">
        <v>5</v>
      </c>
      <c r="H36" s="4" t="s">
        <v>7</v>
      </c>
      <c r="I36">
        <v>0</v>
      </c>
      <c r="J36">
        <v>0</v>
      </c>
      <c r="K36">
        <v>1</v>
      </c>
      <c r="L36" s="5">
        <v>5</v>
      </c>
    </row>
    <row r="37" spans="1:12" x14ac:dyDescent="0.2">
      <c r="A37" s="4" t="s">
        <v>4</v>
      </c>
      <c r="B37">
        <v>1</v>
      </c>
      <c r="C37">
        <v>0</v>
      </c>
      <c r="D37">
        <v>3</v>
      </c>
      <c r="E37" s="5">
        <v>5</v>
      </c>
      <c r="H37" s="4" t="s">
        <v>4</v>
      </c>
      <c r="I37">
        <v>1</v>
      </c>
      <c r="J37">
        <v>0</v>
      </c>
      <c r="K37">
        <v>0</v>
      </c>
      <c r="L37" s="5">
        <v>1</v>
      </c>
    </row>
    <row r="38" spans="1:12" x14ac:dyDescent="0.2">
      <c r="A38" s="6" t="s">
        <v>6</v>
      </c>
      <c r="B38" s="7">
        <v>0</v>
      </c>
      <c r="C38" s="7">
        <v>0</v>
      </c>
      <c r="D38" s="7">
        <v>0</v>
      </c>
      <c r="E38" s="8">
        <v>0</v>
      </c>
      <c r="H38" s="6" t="s">
        <v>6</v>
      </c>
      <c r="I38" s="7">
        <v>1</v>
      </c>
      <c r="J38" s="7">
        <v>0</v>
      </c>
      <c r="K38" s="7">
        <v>0</v>
      </c>
      <c r="L38" s="8">
        <v>1</v>
      </c>
    </row>
    <row r="42" spans="1:12" x14ac:dyDescent="0.2">
      <c r="A42" s="1" t="s">
        <v>19</v>
      </c>
      <c r="B42" s="2" t="s">
        <v>0</v>
      </c>
      <c r="C42" s="2" t="s">
        <v>1</v>
      </c>
      <c r="D42" s="2" t="s">
        <v>2</v>
      </c>
      <c r="E42" s="3" t="s">
        <v>8</v>
      </c>
      <c r="H42" s="9" t="s">
        <v>218</v>
      </c>
      <c r="I42" s="2" t="s">
        <v>0</v>
      </c>
      <c r="J42" s="2" t="s">
        <v>1</v>
      </c>
      <c r="K42" s="2" t="s">
        <v>2</v>
      </c>
      <c r="L42" s="3" t="s">
        <v>8</v>
      </c>
    </row>
    <row r="43" spans="1:12" x14ac:dyDescent="0.2">
      <c r="A43" s="4" t="s">
        <v>35</v>
      </c>
      <c r="B43">
        <v>2</v>
      </c>
      <c r="C43">
        <v>1</v>
      </c>
      <c r="D43">
        <v>0</v>
      </c>
      <c r="E43" s="5">
        <v>2</v>
      </c>
      <c r="H43" s="4" t="s">
        <v>35</v>
      </c>
      <c r="I43">
        <v>1</v>
      </c>
      <c r="J43">
        <v>0</v>
      </c>
      <c r="K43">
        <v>1</v>
      </c>
      <c r="L43" s="5">
        <v>3</v>
      </c>
    </row>
    <row r="44" spans="1:12" x14ac:dyDescent="0.2">
      <c r="A44" s="4" t="s">
        <v>7</v>
      </c>
      <c r="B44">
        <v>1</v>
      </c>
      <c r="C44">
        <v>0</v>
      </c>
      <c r="D44">
        <v>3</v>
      </c>
      <c r="E44" s="5">
        <v>5</v>
      </c>
      <c r="H44" s="4" t="s">
        <v>7</v>
      </c>
      <c r="I44">
        <v>0</v>
      </c>
      <c r="J44">
        <v>0</v>
      </c>
      <c r="K44">
        <v>0</v>
      </c>
      <c r="L44" s="5">
        <v>0</v>
      </c>
    </row>
    <row r="45" spans="1:12" x14ac:dyDescent="0.2">
      <c r="A45" s="4" t="s">
        <v>4</v>
      </c>
      <c r="B45">
        <v>1</v>
      </c>
      <c r="C45">
        <v>0</v>
      </c>
      <c r="D45">
        <v>1</v>
      </c>
      <c r="E45" s="5">
        <v>3</v>
      </c>
      <c r="H45" s="4" t="s">
        <v>4</v>
      </c>
      <c r="I45">
        <v>1</v>
      </c>
      <c r="J45">
        <v>0</v>
      </c>
      <c r="K45">
        <v>0</v>
      </c>
      <c r="L45" s="5">
        <v>1</v>
      </c>
    </row>
    <row r="46" spans="1:12" x14ac:dyDescent="0.2">
      <c r="A46" s="6" t="s">
        <v>6</v>
      </c>
      <c r="B46" s="7">
        <v>0</v>
      </c>
      <c r="C46" s="7">
        <v>0</v>
      </c>
      <c r="D46" s="7">
        <v>0</v>
      </c>
      <c r="E46" s="8">
        <v>0</v>
      </c>
      <c r="H46" s="6" t="s">
        <v>6</v>
      </c>
      <c r="I46" s="7">
        <v>1</v>
      </c>
      <c r="J46" s="7">
        <v>0</v>
      </c>
      <c r="K46" s="7">
        <v>0</v>
      </c>
      <c r="L46" s="8">
        <v>1</v>
      </c>
    </row>
    <row r="50" spans="1:12" x14ac:dyDescent="0.2">
      <c r="A50" s="1" t="s">
        <v>20</v>
      </c>
      <c r="B50" s="2" t="s">
        <v>0</v>
      </c>
      <c r="C50" s="2" t="s">
        <v>1</v>
      </c>
      <c r="D50" s="2" t="s">
        <v>2</v>
      </c>
      <c r="E50" s="3" t="s">
        <v>8</v>
      </c>
      <c r="H50" s="9" t="s">
        <v>220</v>
      </c>
      <c r="I50" s="2" t="s">
        <v>0</v>
      </c>
      <c r="J50" s="2" t="s">
        <v>1</v>
      </c>
      <c r="K50" s="2" t="s">
        <v>2</v>
      </c>
      <c r="L50" s="3" t="s">
        <v>8</v>
      </c>
    </row>
    <row r="51" spans="1:12" x14ac:dyDescent="0.2">
      <c r="A51" s="4" t="s">
        <v>35</v>
      </c>
      <c r="B51">
        <v>0</v>
      </c>
      <c r="C51">
        <v>0</v>
      </c>
      <c r="D51">
        <v>0</v>
      </c>
      <c r="E51" s="5">
        <v>0</v>
      </c>
      <c r="H51" s="4" t="s">
        <v>35</v>
      </c>
      <c r="I51">
        <v>0</v>
      </c>
      <c r="J51">
        <v>0</v>
      </c>
      <c r="K51">
        <v>0</v>
      </c>
      <c r="L51" s="5" t="s">
        <v>22</v>
      </c>
    </row>
    <row r="52" spans="1:12" x14ac:dyDescent="0.2">
      <c r="A52" s="4" t="s">
        <v>7</v>
      </c>
      <c r="B52">
        <v>0</v>
      </c>
      <c r="C52">
        <v>0</v>
      </c>
      <c r="D52">
        <v>0</v>
      </c>
      <c r="E52" s="5">
        <v>0</v>
      </c>
      <c r="H52" s="4" t="s">
        <v>7</v>
      </c>
      <c r="I52">
        <v>0</v>
      </c>
      <c r="J52">
        <v>0</v>
      </c>
      <c r="K52">
        <v>0</v>
      </c>
      <c r="L52" s="5" t="s">
        <v>22</v>
      </c>
    </row>
    <row r="53" spans="1:12" x14ac:dyDescent="0.2">
      <c r="A53" s="4" t="s">
        <v>4</v>
      </c>
      <c r="B53">
        <v>0</v>
      </c>
      <c r="C53">
        <v>0</v>
      </c>
      <c r="D53">
        <v>1</v>
      </c>
      <c r="E53" s="5">
        <v>5</v>
      </c>
      <c r="H53" s="4" t="s">
        <v>4</v>
      </c>
      <c r="I53">
        <v>0</v>
      </c>
      <c r="J53">
        <v>0</v>
      </c>
      <c r="K53">
        <v>0</v>
      </c>
      <c r="L53" s="5" t="s">
        <v>22</v>
      </c>
    </row>
    <row r="54" spans="1:12" x14ac:dyDescent="0.2">
      <c r="A54" s="6" t="s">
        <v>6</v>
      </c>
      <c r="B54" s="7">
        <v>0</v>
      </c>
      <c r="C54" s="7">
        <v>0</v>
      </c>
      <c r="D54" s="7">
        <v>0</v>
      </c>
      <c r="E54" s="8">
        <v>0</v>
      </c>
      <c r="H54" s="6" t="s">
        <v>6</v>
      </c>
      <c r="I54" s="7">
        <v>0</v>
      </c>
      <c r="J54" s="7">
        <v>0</v>
      </c>
      <c r="K54" s="7">
        <v>0</v>
      </c>
      <c r="L54" s="8" t="s">
        <v>22</v>
      </c>
    </row>
    <row r="58" spans="1:12" x14ac:dyDescent="0.2">
      <c r="A58" s="1" t="s">
        <v>21</v>
      </c>
      <c r="B58" s="2" t="s">
        <v>0</v>
      </c>
      <c r="C58" s="2" t="s">
        <v>1</v>
      </c>
      <c r="D58" s="2" t="s">
        <v>2</v>
      </c>
      <c r="E58" s="3" t="s">
        <v>8</v>
      </c>
      <c r="H58" s="9" t="s">
        <v>221</v>
      </c>
      <c r="I58" s="2" t="s">
        <v>0</v>
      </c>
      <c r="J58" s="2" t="s">
        <v>1</v>
      </c>
      <c r="K58" s="2" t="s">
        <v>2</v>
      </c>
      <c r="L58" s="3" t="s">
        <v>8</v>
      </c>
    </row>
    <row r="59" spans="1:12" x14ac:dyDescent="0.2">
      <c r="A59" s="4" t="s">
        <v>35</v>
      </c>
      <c r="B59">
        <v>0</v>
      </c>
      <c r="C59">
        <v>1</v>
      </c>
      <c r="D59">
        <v>0</v>
      </c>
      <c r="E59" s="5">
        <v>3</v>
      </c>
      <c r="H59" s="4" t="s">
        <v>35</v>
      </c>
      <c r="I59">
        <v>0</v>
      </c>
      <c r="J59">
        <v>1</v>
      </c>
      <c r="K59">
        <v>0</v>
      </c>
      <c r="L59" s="5">
        <v>3</v>
      </c>
    </row>
    <row r="60" spans="1:12" x14ac:dyDescent="0.2">
      <c r="A60" s="4" t="s">
        <v>7</v>
      </c>
      <c r="B60">
        <v>0</v>
      </c>
      <c r="C60">
        <v>0</v>
      </c>
      <c r="D60">
        <v>2</v>
      </c>
      <c r="E60" s="5">
        <v>5</v>
      </c>
      <c r="H60" s="4" t="s">
        <v>7</v>
      </c>
      <c r="I60">
        <v>0</v>
      </c>
      <c r="J60">
        <v>0</v>
      </c>
      <c r="K60">
        <v>1</v>
      </c>
      <c r="L60" s="5">
        <v>5</v>
      </c>
    </row>
    <row r="61" spans="1:12" x14ac:dyDescent="0.2">
      <c r="A61" s="4" t="s">
        <v>4</v>
      </c>
      <c r="B61">
        <v>0</v>
      </c>
      <c r="C61">
        <v>0</v>
      </c>
      <c r="D61">
        <v>1</v>
      </c>
      <c r="E61" s="5">
        <v>5</v>
      </c>
      <c r="H61" s="4" t="s">
        <v>4</v>
      </c>
      <c r="I61">
        <v>0</v>
      </c>
      <c r="J61">
        <v>0</v>
      </c>
      <c r="K61">
        <v>0</v>
      </c>
      <c r="L61" s="5">
        <v>0</v>
      </c>
    </row>
    <row r="62" spans="1:12" x14ac:dyDescent="0.2">
      <c r="A62" s="6" t="s">
        <v>6</v>
      </c>
      <c r="B62" s="7">
        <v>0</v>
      </c>
      <c r="C62" s="7">
        <v>0</v>
      </c>
      <c r="D62" s="7">
        <v>0</v>
      </c>
      <c r="E62" s="8">
        <v>0</v>
      </c>
      <c r="H62" s="6" t="s">
        <v>6</v>
      </c>
      <c r="I62" s="7">
        <v>0</v>
      </c>
      <c r="J62" s="7">
        <v>0</v>
      </c>
      <c r="K62" s="7">
        <v>0</v>
      </c>
      <c r="L62" s="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5A79-89AC-D94C-94D7-62FD6823C615}">
  <dimension ref="A1:F31"/>
  <sheetViews>
    <sheetView zoomScaleNormal="100" workbookViewId="0"/>
  </sheetViews>
  <sheetFormatPr baseColWidth="10" defaultColWidth="11" defaultRowHeight="16" x14ac:dyDescent="0.2"/>
  <cols>
    <col min="1" max="1" width="26.5" customWidth="1"/>
    <col min="6" max="6" width="13" customWidth="1"/>
  </cols>
  <sheetData>
    <row r="1" spans="1:6" x14ac:dyDescent="0.2">
      <c r="A1" s="1" t="s">
        <v>224</v>
      </c>
      <c r="B1" s="2" t="s">
        <v>0</v>
      </c>
      <c r="C1" s="2" t="s">
        <v>1</v>
      </c>
      <c r="D1" s="2" t="s">
        <v>2</v>
      </c>
      <c r="E1" s="2" t="s">
        <v>8</v>
      </c>
      <c r="F1" s="3" t="s">
        <v>9</v>
      </c>
    </row>
    <row r="2" spans="1:6" x14ac:dyDescent="0.2">
      <c r="A2" s="4" t="s">
        <v>35</v>
      </c>
      <c r="B2">
        <v>0</v>
      </c>
      <c r="C2">
        <v>0</v>
      </c>
      <c r="D2">
        <v>5</v>
      </c>
      <c r="E2">
        <v>5</v>
      </c>
      <c r="F2" s="5">
        <v>5</v>
      </c>
    </row>
    <row r="3" spans="1:6" x14ac:dyDescent="0.2">
      <c r="A3" s="4" t="s">
        <v>7</v>
      </c>
      <c r="B3">
        <v>6</v>
      </c>
      <c r="C3">
        <v>0</v>
      </c>
      <c r="D3">
        <v>4</v>
      </c>
      <c r="E3">
        <v>2</v>
      </c>
      <c r="F3" s="5">
        <v>3</v>
      </c>
    </row>
    <row r="4" spans="1:6" x14ac:dyDescent="0.2">
      <c r="A4" s="4" t="s">
        <v>3</v>
      </c>
      <c r="B4">
        <v>4</v>
      </c>
      <c r="C4">
        <v>1</v>
      </c>
      <c r="D4">
        <v>21</v>
      </c>
      <c r="E4">
        <v>5</v>
      </c>
      <c r="F4" s="5">
        <v>3</v>
      </c>
    </row>
    <row r="5" spans="1:6" x14ac:dyDescent="0.2">
      <c r="A5" s="4" t="s">
        <v>4</v>
      </c>
      <c r="B5">
        <v>0</v>
      </c>
      <c r="C5">
        <v>0</v>
      </c>
      <c r="D5">
        <v>12</v>
      </c>
      <c r="E5">
        <v>5</v>
      </c>
      <c r="F5" s="5">
        <v>5</v>
      </c>
    </row>
    <row r="6" spans="1:6" x14ac:dyDescent="0.2">
      <c r="A6" s="4" t="s">
        <v>5</v>
      </c>
      <c r="B6">
        <v>0</v>
      </c>
      <c r="C6">
        <v>0</v>
      </c>
      <c r="D6">
        <v>13</v>
      </c>
      <c r="E6">
        <v>5</v>
      </c>
      <c r="F6" s="5">
        <v>5</v>
      </c>
    </row>
    <row r="7" spans="1:6" x14ac:dyDescent="0.2">
      <c r="A7" s="6" t="s">
        <v>6</v>
      </c>
      <c r="B7" s="7">
        <v>1</v>
      </c>
      <c r="C7" s="7">
        <v>0</v>
      </c>
      <c r="D7" s="7">
        <v>9</v>
      </c>
      <c r="E7" s="7">
        <v>5</v>
      </c>
      <c r="F7" s="8">
        <v>5</v>
      </c>
    </row>
    <row r="9" spans="1:6" x14ac:dyDescent="0.2">
      <c r="A9" s="1" t="s">
        <v>235</v>
      </c>
      <c r="B9" s="2" t="s">
        <v>0</v>
      </c>
      <c r="C9" s="2" t="s">
        <v>1</v>
      </c>
      <c r="D9" s="2" t="s">
        <v>2</v>
      </c>
      <c r="E9" s="2" t="s">
        <v>8</v>
      </c>
      <c r="F9" s="3" t="s">
        <v>9</v>
      </c>
    </row>
    <row r="10" spans="1:6" x14ac:dyDescent="0.2">
      <c r="A10" s="4" t="s">
        <v>35</v>
      </c>
      <c r="B10">
        <v>0</v>
      </c>
      <c r="C10">
        <v>0</v>
      </c>
      <c r="D10">
        <v>5</v>
      </c>
      <c r="E10">
        <v>5</v>
      </c>
      <c r="F10" s="5">
        <v>5</v>
      </c>
    </row>
    <row r="11" spans="1:6" x14ac:dyDescent="0.2">
      <c r="A11" s="4" t="s">
        <v>7</v>
      </c>
      <c r="B11">
        <v>5</v>
      </c>
      <c r="C11">
        <v>0</v>
      </c>
      <c r="D11">
        <v>4</v>
      </c>
      <c r="E11">
        <v>3</v>
      </c>
      <c r="F11" s="5">
        <v>4</v>
      </c>
    </row>
    <row r="12" spans="1:6" x14ac:dyDescent="0.2">
      <c r="A12" s="4" t="s">
        <v>3</v>
      </c>
      <c r="B12">
        <v>2</v>
      </c>
      <c r="C12">
        <v>1</v>
      </c>
      <c r="D12">
        <v>17</v>
      </c>
      <c r="E12">
        <v>5</v>
      </c>
      <c r="F12" s="5">
        <v>4</v>
      </c>
    </row>
    <row r="13" spans="1:6" x14ac:dyDescent="0.2">
      <c r="A13" s="4" t="s">
        <v>4</v>
      </c>
      <c r="B13">
        <v>0</v>
      </c>
      <c r="C13">
        <v>0</v>
      </c>
      <c r="D13">
        <v>12</v>
      </c>
      <c r="E13">
        <v>5</v>
      </c>
      <c r="F13" s="5">
        <v>5</v>
      </c>
    </row>
    <row r="14" spans="1:6" x14ac:dyDescent="0.2">
      <c r="A14" s="4" t="s">
        <v>5</v>
      </c>
      <c r="B14">
        <v>0</v>
      </c>
      <c r="C14">
        <v>0</v>
      </c>
      <c r="D14">
        <v>10</v>
      </c>
      <c r="E14">
        <v>5</v>
      </c>
      <c r="F14" s="5">
        <v>5</v>
      </c>
    </row>
    <row r="15" spans="1:6" x14ac:dyDescent="0.2">
      <c r="A15" s="6" t="s">
        <v>6</v>
      </c>
      <c r="B15" s="7">
        <v>1</v>
      </c>
      <c r="C15" s="7">
        <v>0</v>
      </c>
      <c r="D15" s="7">
        <v>8</v>
      </c>
      <c r="E15" s="7">
        <v>5</v>
      </c>
      <c r="F15" s="8">
        <v>5</v>
      </c>
    </row>
    <row r="17" spans="1:6" x14ac:dyDescent="0.2">
      <c r="A17" s="1" t="s">
        <v>236</v>
      </c>
      <c r="B17" s="2" t="s">
        <v>0</v>
      </c>
      <c r="C17" s="2" t="s">
        <v>1</v>
      </c>
      <c r="D17" s="2" t="s">
        <v>2</v>
      </c>
      <c r="E17" s="2" t="s">
        <v>8</v>
      </c>
      <c r="F17" s="3" t="s">
        <v>9</v>
      </c>
    </row>
    <row r="18" spans="1:6" x14ac:dyDescent="0.2">
      <c r="A18" s="4" t="s">
        <v>35</v>
      </c>
      <c r="B18">
        <v>0</v>
      </c>
      <c r="C18">
        <v>0</v>
      </c>
      <c r="D18">
        <v>3</v>
      </c>
      <c r="E18">
        <v>5</v>
      </c>
      <c r="F18" s="5">
        <v>5</v>
      </c>
    </row>
    <row r="19" spans="1:6" x14ac:dyDescent="0.2">
      <c r="A19" s="4" t="s">
        <v>7</v>
      </c>
      <c r="B19">
        <v>1</v>
      </c>
      <c r="C19">
        <v>0</v>
      </c>
      <c r="D19">
        <v>4</v>
      </c>
      <c r="E19">
        <v>5</v>
      </c>
      <c r="F19" s="5">
        <v>5</v>
      </c>
    </row>
    <row r="20" spans="1:6" x14ac:dyDescent="0.2">
      <c r="A20" s="4" t="s">
        <v>3</v>
      </c>
      <c r="B20">
        <v>0</v>
      </c>
      <c r="C20">
        <v>0</v>
      </c>
      <c r="D20">
        <v>14</v>
      </c>
      <c r="E20">
        <v>5</v>
      </c>
      <c r="F20" s="5">
        <v>5</v>
      </c>
    </row>
    <row r="21" spans="1:6" x14ac:dyDescent="0.2">
      <c r="A21" s="4" t="s">
        <v>4</v>
      </c>
      <c r="B21">
        <v>0</v>
      </c>
      <c r="C21">
        <v>0</v>
      </c>
      <c r="D21">
        <v>6</v>
      </c>
      <c r="E21">
        <v>5</v>
      </c>
      <c r="F21" s="5">
        <v>5</v>
      </c>
    </row>
    <row r="22" spans="1:6" x14ac:dyDescent="0.2">
      <c r="A22" s="4" t="s">
        <v>5</v>
      </c>
      <c r="B22">
        <v>0</v>
      </c>
      <c r="C22">
        <v>0</v>
      </c>
      <c r="D22">
        <v>7</v>
      </c>
      <c r="E22">
        <v>5</v>
      </c>
      <c r="F22" s="5">
        <v>5</v>
      </c>
    </row>
    <row r="23" spans="1:6" x14ac:dyDescent="0.2">
      <c r="A23" s="6" t="s">
        <v>6</v>
      </c>
      <c r="B23" s="7">
        <v>0</v>
      </c>
      <c r="C23" s="7">
        <v>0</v>
      </c>
      <c r="D23" s="7">
        <v>3</v>
      </c>
      <c r="E23" s="7">
        <v>5</v>
      </c>
      <c r="F23" s="8">
        <v>5</v>
      </c>
    </row>
    <row r="25" spans="1:6" x14ac:dyDescent="0.2">
      <c r="A25" s="1" t="s">
        <v>237</v>
      </c>
      <c r="B25" s="2" t="s">
        <v>0</v>
      </c>
      <c r="C25" s="2" t="s">
        <v>1</v>
      </c>
      <c r="D25" s="2" t="s">
        <v>2</v>
      </c>
      <c r="E25" s="2" t="s">
        <v>8</v>
      </c>
      <c r="F25" s="3" t="s">
        <v>9</v>
      </c>
    </row>
    <row r="26" spans="1:6" x14ac:dyDescent="0.2">
      <c r="A26" s="4" t="s">
        <v>35</v>
      </c>
      <c r="B26">
        <v>0</v>
      </c>
      <c r="C26">
        <v>0</v>
      </c>
      <c r="D26">
        <v>2</v>
      </c>
      <c r="E26">
        <v>5</v>
      </c>
      <c r="F26" s="5">
        <v>5</v>
      </c>
    </row>
    <row r="27" spans="1:6" x14ac:dyDescent="0.2">
      <c r="A27" s="4" t="s">
        <v>7</v>
      </c>
      <c r="B27">
        <v>4</v>
      </c>
      <c r="C27">
        <v>0</v>
      </c>
      <c r="D27">
        <v>0</v>
      </c>
      <c r="E27">
        <v>1</v>
      </c>
      <c r="F27" s="5">
        <v>2</v>
      </c>
    </row>
    <row r="28" spans="1:6" x14ac:dyDescent="0.2">
      <c r="A28" s="4" t="s">
        <v>3</v>
      </c>
      <c r="B28">
        <v>2</v>
      </c>
      <c r="C28">
        <v>1</v>
      </c>
      <c r="D28">
        <v>3</v>
      </c>
      <c r="E28">
        <v>3</v>
      </c>
      <c r="F28" s="5">
        <v>2</v>
      </c>
    </row>
    <row r="29" spans="1:6" x14ac:dyDescent="0.2">
      <c r="A29" s="4" t="s">
        <v>4</v>
      </c>
      <c r="B29">
        <v>0</v>
      </c>
      <c r="C29">
        <v>0</v>
      </c>
      <c r="D29">
        <v>6</v>
      </c>
      <c r="E29">
        <v>5</v>
      </c>
      <c r="F29" s="5">
        <v>5</v>
      </c>
    </row>
    <row r="30" spans="1:6" x14ac:dyDescent="0.2">
      <c r="A30" s="4" t="s">
        <v>5</v>
      </c>
      <c r="B30">
        <v>0</v>
      </c>
      <c r="C30">
        <v>0</v>
      </c>
      <c r="D30">
        <v>3</v>
      </c>
      <c r="E30">
        <v>5</v>
      </c>
      <c r="F30" s="5">
        <v>5</v>
      </c>
    </row>
    <row r="31" spans="1:6" x14ac:dyDescent="0.2">
      <c r="A31" s="6" t="s">
        <v>6</v>
      </c>
      <c r="B31" s="7">
        <v>1</v>
      </c>
      <c r="C31" s="7">
        <v>0</v>
      </c>
      <c r="D31" s="7">
        <v>5</v>
      </c>
      <c r="E31" s="7">
        <v>5</v>
      </c>
      <c r="F31" s="8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6B3F-1380-224F-B8A9-0814957D0291}">
  <dimension ref="A1:M52"/>
  <sheetViews>
    <sheetView zoomScaleNormal="100" workbookViewId="0"/>
  </sheetViews>
  <sheetFormatPr baseColWidth="10" defaultColWidth="11" defaultRowHeight="16" x14ac:dyDescent="0.2"/>
  <cols>
    <col min="1" max="1" width="28.33203125" customWidth="1"/>
    <col min="5" max="5" width="10.83203125" customWidth="1"/>
    <col min="6" max="6" width="13.33203125" customWidth="1"/>
    <col min="8" max="8" width="29.1640625" customWidth="1"/>
    <col min="13" max="13" width="13.33203125" customWidth="1"/>
  </cols>
  <sheetData>
    <row r="1" spans="1:13" x14ac:dyDescent="0.2">
      <c r="A1" s="1" t="s">
        <v>23</v>
      </c>
      <c r="B1" s="2" t="s">
        <v>0</v>
      </c>
      <c r="C1" s="2" t="s">
        <v>1</v>
      </c>
      <c r="D1" s="2" t="s">
        <v>2</v>
      </c>
      <c r="E1" s="2" t="s">
        <v>8</v>
      </c>
      <c r="F1" s="3" t="s">
        <v>9</v>
      </c>
      <c r="H1" s="1" t="s">
        <v>26</v>
      </c>
      <c r="I1" s="2" t="s">
        <v>0</v>
      </c>
      <c r="J1" s="2" t="s">
        <v>1</v>
      </c>
      <c r="K1" s="2" t="s">
        <v>2</v>
      </c>
      <c r="L1" s="2" t="s">
        <v>8</v>
      </c>
      <c r="M1" s="3" t="s">
        <v>9</v>
      </c>
    </row>
    <row r="2" spans="1:13" x14ac:dyDescent="0.2">
      <c r="A2" s="4" t="s">
        <v>35</v>
      </c>
      <c r="B2">
        <v>6</v>
      </c>
      <c r="C2">
        <v>1</v>
      </c>
      <c r="D2">
        <v>5</v>
      </c>
      <c r="E2">
        <v>3</v>
      </c>
      <c r="F2" s="5">
        <v>3</v>
      </c>
      <c r="H2" s="4" t="s">
        <v>35</v>
      </c>
      <c r="I2">
        <v>5</v>
      </c>
      <c r="J2">
        <v>0</v>
      </c>
      <c r="K2">
        <v>1</v>
      </c>
      <c r="L2">
        <v>1</v>
      </c>
      <c r="M2" s="5">
        <v>1</v>
      </c>
    </row>
    <row r="3" spans="1:13" x14ac:dyDescent="0.2">
      <c r="A3" s="4" t="s">
        <v>7</v>
      </c>
      <c r="B3">
        <v>6</v>
      </c>
      <c r="C3">
        <v>0</v>
      </c>
      <c r="D3">
        <v>2</v>
      </c>
      <c r="E3">
        <v>1</v>
      </c>
      <c r="F3" s="5">
        <v>2</v>
      </c>
      <c r="H3" s="4" t="s">
        <v>7</v>
      </c>
      <c r="I3">
        <v>3</v>
      </c>
      <c r="J3">
        <v>0</v>
      </c>
      <c r="K3">
        <v>0</v>
      </c>
      <c r="L3">
        <v>1</v>
      </c>
      <c r="M3" s="5">
        <v>2</v>
      </c>
    </row>
    <row r="4" spans="1:13" x14ac:dyDescent="0.2">
      <c r="A4" s="4" t="s">
        <v>3</v>
      </c>
      <c r="B4">
        <v>18</v>
      </c>
      <c r="C4">
        <v>8</v>
      </c>
      <c r="D4">
        <v>9</v>
      </c>
      <c r="E4">
        <v>3</v>
      </c>
      <c r="F4" s="5">
        <v>2</v>
      </c>
      <c r="H4" s="4" t="s">
        <v>3</v>
      </c>
      <c r="I4">
        <v>10</v>
      </c>
      <c r="J4">
        <v>3</v>
      </c>
      <c r="K4">
        <v>4</v>
      </c>
      <c r="L4">
        <v>3</v>
      </c>
      <c r="M4" s="5">
        <v>2</v>
      </c>
    </row>
    <row r="5" spans="1:13" x14ac:dyDescent="0.2">
      <c r="A5" s="4" t="s">
        <v>4</v>
      </c>
      <c r="B5">
        <v>2</v>
      </c>
      <c r="C5">
        <v>0</v>
      </c>
      <c r="D5">
        <v>7</v>
      </c>
      <c r="E5">
        <v>5</v>
      </c>
      <c r="F5" s="5">
        <v>4</v>
      </c>
      <c r="H5" s="4" t="s">
        <v>4</v>
      </c>
      <c r="I5">
        <v>1</v>
      </c>
      <c r="J5">
        <v>0</v>
      </c>
      <c r="K5">
        <v>1</v>
      </c>
      <c r="L5">
        <v>3</v>
      </c>
      <c r="M5" s="5">
        <v>3</v>
      </c>
    </row>
    <row r="6" spans="1:13" x14ac:dyDescent="0.2">
      <c r="A6" s="4" t="s">
        <v>5</v>
      </c>
      <c r="B6">
        <v>7</v>
      </c>
      <c r="C6">
        <v>3</v>
      </c>
      <c r="D6">
        <v>7</v>
      </c>
      <c r="E6">
        <v>3</v>
      </c>
      <c r="F6" s="5">
        <v>4</v>
      </c>
      <c r="H6" s="4" t="s">
        <v>5</v>
      </c>
      <c r="I6">
        <v>4</v>
      </c>
      <c r="J6">
        <v>2</v>
      </c>
      <c r="K6">
        <v>2</v>
      </c>
      <c r="L6">
        <v>3</v>
      </c>
      <c r="M6" s="5">
        <v>3</v>
      </c>
    </row>
    <row r="7" spans="1:13" x14ac:dyDescent="0.2">
      <c r="A7" s="6" t="s">
        <v>6</v>
      </c>
      <c r="B7" s="7">
        <v>6</v>
      </c>
      <c r="C7" s="7">
        <v>0</v>
      </c>
      <c r="D7" s="7">
        <v>1</v>
      </c>
      <c r="E7" s="7">
        <v>1</v>
      </c>
      <c r="F7" s="8">
        <v>1</v>
      </c>
      <c r="H7" s="6" t="s">
        <v>6</v>
      </c>
      <c r="I7" s="7">
        <v>4</v>
      </c>
      <c r="J7" s="7">
        <v>0</v>
      </c>
      <c r="K7" s="7">
        <v>0</v>
      </c>
      <c r="L7" s="7">
        <v>1</v>
      </c>
      <c r="M7" s="8">
        <v>1</v>
      </c>
    </row>
    <row r="9" spans="1:13" x14ac:dyDescent="0.2">
      <c r="A9" s="1" t="s">
        <v>24</v>
      </c>
      <c r="B9" s="2" t="s">
        <v>0</v>
      </c>
      <c r="C9" s="2" t="s">
        <v>1</v>
      </c>
      <c r="D9" s="2" t="s">
        <v>2</v>
      </c>
      <c r="E9" s="3" t="s">
        <v>8</v>
      </c>
      <c r="H9" s="1" t="s">
        <v>29</v>
      </c>
      <c r="I9" s="2" t="s">
        <v>0</v>
      </c>
      <c r="J9" s="2" t="s">
        <v>1</v>
      </c>
      <c r="K9" s="2" t="s">
        <v>2</v>
      </c>
      <c r="L9" s="3" t="s">
        <v>8</v>
      </c>
    </row>
    <row r="10" spans="1:13" x14ac:dyDescent="0.2">
      <c r="A10" s="4" t="s">
        <v>35</v>
      </c>
      <c r="B10">
        <v>2</v>
      </c>
      <c r="C10">
        <v>0</v>
      </c>
      <c r="D10">
        <v>0</v>
      </c>
      <c r="E10" s="5">
        <v>1</v>
      </c>
      <c r="H10" s="4" t="s">
        <v>35</v>
      </c>
      <c r="I10">
        <v>2</v>
      </c>
      <c r="J10">
        <v>0</v>
      </c>
      <c r="K10">
        <v>0</v>
      </c>
      <c r="L10" s="5">
        <v>1</v>
      </c>
    </row>
    <row r="11" spans="1:13" x14ac:dyDescent="0.2">
      <c r="A11" s="4" t="s">
        <v>7</v>
      </c>
      <c r="B11">
        <v>4</v>
      </c>
      <c r="C11">
        <v>0</v>
      </c>
      <c r="D11">
        <v>0</v>
      </c>
      <c r="E11" s="5">
        <v>1</v>
      </c>
      <c r="H11" s="4" t="s">
        <v>7</v>
      </c>
      <c r="I11">
        <v>2</v>
      </c>
      <c r="J11">
        <v>0</v>
      </c>
      <c r="K11">
        <v>0</v>
      </c>
      <c r="L11" s="5">
        <v>1</v>
      </c>
    </row>
    <row r="12" spans="1:13" x14ac:dyDescent="0.2">
      <c r="A12" s="4" t="s">
        <v>4</v>
      </c>
      <c r="B12">
        <v>1</v>
      </c>
      <c r="C12">
        <v>0</v>
      </c>
      <c r="D12">
        <v>2</v>
      </c>
      <c r="E12" s="5">
        <v>4</v>
      </c>
      <c r="H12" s="4" t="s">
        <v>4</v>
      </c>
      <c r="I12">
        <v>0</v>
      </c>
      <c r="J12">
        <v>0</v>
      </c>
      <c r="K12">
        <v>1</v>
      </c>
      <c r="L12" s="5">
        <v>5</v>
      </c>
    </row>
    <row r="13" spans="1:13" x14ac:dyDescent="0.2">
      <c r="A13" s="6" t="s">
        <v>6</v>
      </c>
      <c r="B13" s="7">
        <v>4</v>
      </c>
      <c r="C13" s="7">
        <v>0</v>
      </c>
      <c r="D13" s="7">
        <v>0</v>
      </c>
      <c r="E13" s="8">
        <v>1</v>
      </c>
      <c r="H13" s="6" t="s">
        <v>6</v>
      </c>
      <c r="I13" s="7">
        <v>2</v>
      </c>
      <c r="J13" s="7">
        <v>0</v>
      </c>
      <c r="K13" s="7">
        <v>0</v>
      </c>
      <c r="L13" s="8">
        <v>1</v>
      </c>
    </row>
    <row r="15" spans="1:13" x14ac:dyDescent="0.2">
      <c r="A15" s="1" t="s">
        <v>225</v>
      </c>
      <c r="B15" s="2" t="s">
        <v>0</v>
      </c>
      <c r="C15" s="2" t="s">
        <v>1</v>
      </c>
      <c r="D15" s="2" t="s">
        <v>2</v>
      </c>
      <c r="E15" s="3" t="s">
        <v>8</v>
      </c>
      <c r="H15" s="1" t="s">
        <v>222</v>
      </c>
      <c r="I15" s="2" t="s">
        <v>0</v>
      </c>
      <c r="J15" s="2" t="s">
        <v>1</v>
      </c>
      <c r="K15" s="2" t="s">
        <v>2</v>
      </c>
      <c r="L15" s="3" t="s">
        <v>8</v>
      </c>
    </row>
    <row r="16" spans="1:13" x14ac:dyDescent="0.2">
      <c r="A16" s="4" t="s">
        <v>35</v>
      </c>
      <c r="B16">
        <v>1</v>
      </c>
      <c r="C16">
        <v>0</v>
      </c>
      <c r="D16">
        <v>2</v>
      </c>
      <c r="E16" s="5">
        <v>4</v>
      </c>
      <c r="H16" s="4" t="s">
        <v>35</v>
      </c>
      <c r="I16">
        <v>1</v>
      </c>
      <c r="J16">
        <v>0</v>
      </c>
      <c r="K16">
        <v>0</v>
      </c>
      <c r="L16" s="5">
        <v>1</v>
      </c>
    </row>
    <row r="17" spans="1:13" x14ac:dyDescent="0.2">
      <c r="A17" s="4" t="s">
        <v>7</v>
      </c>
      <c r="B17">
        <v>1</v>
      </c>
      <c r="C17">
        <v>0</v>
      </c>
      <c r="D17">
        <v>1</v>
      </c>
      <c r="E17" s="5">
        <v>3</v>
      </c>
      <c r="H17" s="4" t="s">
        <v>7</v>
      </c>
      <c r="I17">
        <v>0</v>
      </c>
      <c r="J17">
        <v>0</v>
      </c>
      <c r="K17">
        <v>0</v>
      </c>
      <c r="L17" s="5">
        <v>0</v>
      </c>
    </row>
    <row r="18" spans="1:13" x14ac:dyDescent="0.2">
      <c r="A18" s="4" t="s">
        <v>4</v>
      </c>
      <c r="B18">
        <v>0</v>
      </c>
      <c r="C18">
        <v>0</v>
      </c>
      <c r="D18">
        <v>3</v>
      </c>
      <c r="E18" s="5">
        <v>5</v>
      </c>
      <c r="H18" s="4" t="s">
        <v>4</v>
      </c>
      <c r="I18">
        <v>0</v>
      </c>
      <c r="J18">
        <v>0</v>
      </c>
      <c r="K18">
        <v>0</v>
      </c>
      <c r="L18" s="5">
        <v>0</v>
      </c>
    </row>
    <row r="19" spans="1:13" x14ac:dyDescent="0.2">
      <c r="A19" s="6" t="s">
        <v>6</v>
      </c>
      <c r="B19" s="7">
        <v>1</v>
      </c>
      <c r="C19" s="7">
        <v>0</v>
      </c>
      <c r="D19" s="7">
        <v>1</v>
      </c>
      <c r="E19" s="8">
        <v>3</v>
      </c>
      <c r="H19" s="6" t="s">
        <v>6</v>
      </c>
      <c r="I19" s="7">
        <v>1</v>
      </c>
      <c r="J19" s="7">
        <v>0</v>
      </c>
      <c r="K19" s="7">
        <v>0</v>
      </c>
      <c r="L19" s="8">
        <v>1</v>
      </c>
    </row>
    <row r="21" spans="1:13" x14ac:dyDescent="0.2">
      <c r="A21" s="9" t="s">
        <v>25</v>
      </c>
      <c r="B21" s="2" t="s">
        <v>0</v>
      </c>
      <c r="C21" s="2" t="s">
        <v>1</v>
      </c>
      <c r="D21" s="2" t="s">
        <v>2</v>
      </c>
      <c r="E21" s="3" t="s">
        <v>8</v>
      </c>
      <c r="H21" s="9" t="s">
        <v>30</v>
      </c>
      <c r="I21" s="2" t="s">
        <v>0</v>
      </c>
      <c r="J21" s="2" t="s">
        <v>1</v>
      </c>
      <c r="K21" s="2" t="s">
        <v>2</v>
      </c>
      <c r="L21" s="3" t="s">
        <v>8</v>
      </c>
    </row>
    <row r="22" spans="1:13" x14ac:dyDescent="0.2">
      <c r="A22" s="4" t="s">
        <v>35</v>
      </c>
      <c r="B22">
        <v>3</v>
      </c>
      <c r="C22">
        <v>1</v>
      </c>
      <c r="D22">
        <v>3</v>
      </c>
      <c r="E22" s="5">
        <v>3</v>
      </c>
      <c r="H22" s="4" t="s">
        <v>35</v>
      </c>
      <c r="I22">
        <v>2</v>
      </c>
      <c r="J22">
        <v>0</v>
      </c>
      <c r="K22">
        <v>1</v>
      </c>
      <c r="L22" s="5">
        <v>2</v>
      </c>
    </row>
    <row r="23" spans="1:13" x14ac:dyDescent="0.2">
      <c r="A23" s="4" t="s">
        <v>7</v>
      </c>
      <c r="B23">
        <v>1</v>
      </c>
      <c r="C23">
        <v>0</v>
      </c>
      <c r="D23">
        <v>1</v>
      </c>
      <c r="E23" s="5">
        <v>3</v>
      </c>
      <c r="H23" s="4" t="s">
        <v>7</v>
      </c>
      <c r="I23">
        <v>1</v>
      </c>
      <c r="J23">
        <v>0</v>
      </c>
      <c r="K23">
        <v>0</v>
      </c>
      <c r="L23" s="5">
        <v>1</v>
      </c>
    </row>
    <row r="24" spans="1:13" x14ac:dyDescent="0.2">
      <c r="A24" s="4" t="s">
        <v>4</v>
      </c>
      <c r="B24">
        <v>1</v>
      </c>
      <c r="C24">
        <v>0</v>
      </c>
      <c r="D24">
        <v>2</v>
      </c>
      <c r="E24" s="5">
        <v>4</v>
      </c>
      <c r="H24" s="4" t="s">
        <v>4</v>
      </c>
      <c r="I24">
        <v>1</v>
      </c>
      <c r="J24">
        <v>0</v>
      </c>
      <c r="K24">
        <v>0</v>
      </c>
      <c r="L24" s="5">
        <v>1</v>
      </c>
    </row>
    <row r="25" spans="1:13" x14ac:dyDescent="0.2">
      <c r="A25" s="6" t="s">
        <v>6</v>
      </c>
      <c r="B25" s="7">
        <v>1</v>
      </c>
      <c r="C25" s="7">
        <v>0</v>
      </c>
      <c r="D25" s="7">
        <v>0</v>
      </c>
      <c r="E25" s="8">
        <v>1</v>
      </c>
      <c r="H25" s="6" t="s">
        <v>6</v>
      </c>
      <c r="I25" s="7">
        <v>1</v>
      </c>
      <c r="J25" s="7">
        <v>0</v>
      </c>
      <c r="K25" s="7">
        <v>0</v>
      </c>
      <c r="L25" s="8">
        <v>1</v>
      </c>
    </row>
    <row r="28" spans="1:13" x14ac:dyDescent="0.2">
      <c r="A28" s="1" t="s">
        <v>28</v>
      </c>
      <c r="B28" s="2" t="s">
        <v>0</v>
      </c>
      <c r="C28" s="2" t="s">
        <v>1</v>
      </c>
      <c r="D28" s="2" t="s">
        <v>2</v>
      </c>
      <c r="E28" s="2" t="s">
        <v>8</v>
      </c>
      <c r="F28" s="3" t="s">
        <v>9</v>
      </c>
      <c r="H28" s="1" t="s">
        <v>27</v>
      </c>
      <c r="I28" s="2" t="s">
        <v>0</v>
      </c>
      <c r="J28" s="2" t="s">
        <v>1</v>
      </c>
      <c r="K28" s="2" t="s">
        <v>2</v>
      </c>
      <c r="L28" s="2" t="s">
        <v>8</v>
      </c>
      <c r="M28" s="3" t="s">
        <v>9</v>
      </c>
    </row>
    <row r="29" spans="1:13" x14ac:dyDescent="0.2">
      <c r="A29" s="4" t="s">
        <v>35</v>
      </c>
      <c r="B29">
        <v>1</v>
      </c>
      <c r="C29">
        <v>1</v>
      </c>
      <c r="D29">
        <v>0</v>
      </c>
      <c r="E29">
        <v>3</v>
      </c>
      <c r="F29" s="5">
        <v>3</v>
      </c>
      <c r="H29" s="4" t="s">
        <v>35</v>
      </c>
      <c r="I29">
        <v>0</v>
      </c>
      <c r="J29">
        <v>0</v>
      </c>
      <c r="K29">
        <v>4</v>
      </c>
      <c r="L29">
        <v>5</v>
      </c>
      <c r="M29" s="5">
        <v>5</v>
      </c>
    </row>
    <row r="30" spans="1:13" x14ac:dyDescent="0.2">
      <c r="A30" s="4" t="s">
        <v>7</v>
      </c>
      <c r="B30">
        <v>3</v>
      </c>
      <c r="C30">
        <v>0</v>
      </c>
      <c r="D30">
        <v>0</v>
      </c>
      <c r="E30">
        <v>1</v>
      </c>
      <c r="F30" s="5">
        <v>2</v>
      </c>
      <c r="H30" s="4" t="s">
        <v>7</v>
      </c>
      <c r="I30">
        <v>0</v>
      </c>
      <c r="J30">
        <v>0</v>
      </c>
      <c r="K30">
        <v>2</v>
      </c>
      <c r="L30">
        <v>5</v>
      </c>
      <c r="M30" s="5">
        <v>4</v>
      </c>
    </row>
    <row r="31" spans="1:13" x14ac:dyDescent="0.2">
      <c r="A31" s="4" t="s">
        <v>3</v>
      </c>
      <c r="B31">
        <v>4</v>
      </c>
      <c r="C31">
        <v>2</v>
      </c>
      <c r="D31">
        <v>2</v>
      </c>
      <c r="E31">
        <v>3</v>
      </c>
      <c r="F31" s="5">
        <v>2</v>
      </c>
      <c r="H31" s="4" t="s">
        <v>3</v>
      </c>
      <c r="I31">
        <v>4</v>
      </c>
      <c r="J31">
        <v>3</v>
      </c>
      <c r="K31">
        <v>3</v>
      </c>
      <c r="L31">
        <v>3</v>
      </c>
      <c r="M31" s="5">
        <v>4</v>
      </c>
    </row>
    <row r="32" spans="1:13" x14ac:dyDescent="0.2">
      <c r="A32" s="4" t="s">
        <v>4</v>
      </c>
      <c r="B32">
        <v>1</v>
      </c>
      <c r="C32">
        <v>0</v>
      </c>
      <c r="D32">
        <v>0</v>
      </c>
      <c r="E32">
        <v>1</v>
      </c>
      <c r="F32" s="5">
        <v>1</v>
      </c>
      <c r="H32" s="4" t="s">
        <v>4</v>
      </c>
      <c r="I32">
        <v>0</v>
      </c>
      <c r="J32">
        <v>0</v>
      </c>
      <c r="K32">
        <v>6</v>
      </c>
      <c r="L32">
        <v>5</v>
      </c>
      <c r="M32" s="5">
        <v>5</v>
      </c>
    </row>
    <row r="33" spans="1:13" x14ac:dyDescent="0.2">
      <c r="A33" s="4" t="s">
        <v>5</v>
      </c>
      <c r="B33">
        <v>2</v>
      </c>
      <c r="C33">
        <v>1</v>
      </c>
      <c r="D33">
        <v>0</v>
      </c>
      <c r="E33">
        <v>2</v>
      </c>
      <c r="F33" s="5">
        <v>1</v>
      </c>
      <c r="H33" s="4" t="s">
        <v>5</v>
      </c>
      <c r="I33">
        <v>1</v>
      </c>
      <c r="J33">
        <v>0</v>
      </c>
      <c r="K33">
        <v>5</v>
      </c>
      <c r="L33">
        <v>5</v>
      </c>
      <c r="M33" s="5">
        <v>5</v>
      </c>
    </row>
    <row r="34" spans="1:13" x14ac:dyDescent="0.2">
      <c r="A34" s="6" t="s">
        <v>6</v>
      </c>
      <c r="B34" s="7">
        <v>2</v>
      </c>
      <c r="C34" s="7">
        <v>0</v>
      </c>
      <c r="D34" s="7">
        <v>0</v>
      </c>
      <c r="E34" s="7">
        <v>1</v>
      </c>
      <c r="F34" s="8">
        <v>1</v>
      </c>
      <c r="H34" s="6" t="s">
        <v>6</v>
      </c>
      <c r="I34" s="7">
        <v>0</v>
      </c>
      <c r="J34" s="7">
        <v>0</v>
      </c>
      <c r="K34" s="7">
        <v>1</v>
      </c>
      <c r="L34" s="7">
        <v>5</v>
      </c>
      <c r="M34" s="8">
        <v>5</v>
      </c>
    </row>
    <row r="36" spans="1:13" x14ac:dyDescent="0.2">
      <c r="A36" s="1" t="s">
        <v>33</v>
      </c>
      <c r="B36" s="2" t="s">
        <v>0</v>
      </c>
      <c r="C36" s="2" t="s">
        <v>1</v>
      </c>
      <c r="D36" s="2" t="s">
        <v>2</v>
      </c>
      <c r="E36" s="3" t="s">
        <v>8</v>
      </c>
      <c r="H36" s="1" t="s">
        <v>31</v>
      </c>
      <c r="I36" s="2" t="s">
        <v>0</v>
      </c>
      <c r="J36" s="2" t="s">
        <v>1</v>
      </c>
      <c r="K36" s="2" t="s">
        <v>2</v>
      </c>
      <c r="L36" s="3" t="s">
        <v>8</v>
      </c>
    </row>
    <row r="37" spans="1:13" x14ac:dyDescent="0.2">
      <c r="A37" s="4" t="s">
        <v>35</v>
      </c>
      <c r="B37">
        <v>0</v>
      </c>
      <c r="C37">
        <v>0</v>
      </c>
      <c r="D37">
        <v>0</v>
      </c>
      <c r="E37" s="5">
        <v>0</v>
      </c>
      <c r="H37" s="4" t="s">
        <v>35</v>
      </c>
      <c r="I37">
        <v>0</v>
      </c>
      <c r="J37">
        <v>0</v>
      </c>
      <c r="K37">
        <v>0</v>
      </c>
      <c r="L37" s="5">
        <v>0</v>
      </c>
    </row>
    <row r="38" spans="1:13" x14ac:dyDescent="0.2">
      <c r="A38" s="4" t="s">
        <v>7</v>
      </c>
      <c r="B38">
        <v>2</v>
      </c>
      <c r="C38">
        <v>0</v>
      </c>
      <c r="D38">
        <v>0</v>
      </c>
      <c r="E38" s="5">
        <v>1</v>
      </c>
      <c r="H38" s="4" t="s">
        <v>7</v>
      </c>
      <c r="I38">
        <v>0</v>
      </c>
      <c r="J38">
        <v>0</v>
      </c>
      <c r="K38">
        <v>0</v>
      </c>
      <c r="L38" s="5">
        <v>0</v>
      </c>
    </row>
    <row r="39" spans="1:13" x14ac:dyDescent="0.2">
      <c r="A39" s="4" t="s">
        <v>4</v>
      </c>
      <c r="B39">
        <v>1</v>
      </c>
      <c r="C39">
        <v>0</v>
      </c>
      <c r="D39">
        <v>0</v>
      </c>
      <c r="E39" s="5">
        <v>1</v>
      </c>
      <c r="H39" s="4" t="s">
        <v>4</v>
      </c>
      <c r="I39">
        <v>0</v>
      </c>
      <c r="J39">
        <v>0</v>
      </c>
      <c r="K39">
        <v>1</v>
      </c>
      <c r="L39" s="5">
        <v>5</v>
      </c>
    </row>
    <row r="40" spans="1:13" x14ac:dyDescent="0.2">
      <c r="A40" s="6" t="s">
        <v>6</v>
      </c>
      <c r="B40" s="7">
        <v>2</v>
      </c>
      <c r="C40" s="7">
        <v>0</v>
      </c>
      <c r="D40" s="7">
        <v>0</v>
      </c>
      <c r="E40" s="8">
        <v>1</v>
      </c>
      <c r="H40" s="6" t="s">
        <v>6</v>
      </c>
      <c r="I40" s="7">
        <v>0</v>
      </c>
      <c r="J40" s="7">
        <v>0</v>
      </c>
      <c r="K40" s="7">
        <v>0</v>
      </c>
      <c r="L40" s="8">
        <v>0</v>
      </c>
    </row>
    <row r="42" spans="1:13" x14ac:dyDescent="0.2">
      <c r="A42" s="1" t="s">
        <v>226</v>
      </c>
      <c r="B42" s="2" t="s">
        <v>0</v>
      </c>
      <c r="C42" s="2" t="s">
        <v>1</v>
      </c>
      <c r="D42" s="2" t="s">
        <v>2</v>
      </c>
      <c r="E42" s="3" t="s">
        <v>8</v>
      </c>
      <c r="H42" s="1" t="s">
        <v>223</v>
      </c>
      <c r="I42" s="2" t="s">
        <v>0</v>
      </c>
      <c r="J42" s="2" t="s">
        <v>1</v>
      </c>
      <c r="K42" s="2" t="s">
        <v>2</v>
      </c>
      <c r="L42" s="3" t="s">
        <v>8</v>
      </c>
    </row>
    <row r="43" spans="1:13" x14ac:dyDescent="0.2">
      <c r="A43" s="4" t="s">
        <v>35</v>
      </c>
      <c r="B43">
        <v>0</v>
      </c>
      <c r="C43">
        <v>0</v>
      </c>
      <c r="D43">
        <v>0</v>
      </c>
      <c r="E43" s="5">
        <v>0</v>
      </c>
      <c r="H43" s="4" t="s">
        <v>35</v>
      </c>
      <c r="I43">
        <v>0</v>
      </c>
      <c r="J43">
        <v>0</v>
      </c>
      <c r="K43">
        <v>2</v>
      </c>
      <c r="L43" s="5">
        <v>5</v>
      </c>
    </row>
    <row r="44" spans="1:13" x14ac:dyDescent="0.2">
      <c r="A44" s="4" t="s">
        <v>7</v>
      </c>
      <c r="B44">
        <v>1</v>
      </c>
      <c r="C44">
        <v>0</v>
      </c>
      <c r="D44">
        <v>0</v>
      </c>
      <c r="E44" s="5">
        <v>1</v>
      </c>
      <c r="H44" s="4" t="s">
        <v>7</v>
      </c>
      <c r="I44">
        <v>0</v>
      </c>
      <c r="J44">
        <v>0</v>
      </c>
      <c r="K44">
        <v>1</v>
      </c>
      <c r="L44" s="5">
        <v>5</v>
      </c>
    </row>
    <row r="45" spans="1:13" x14ac:dyDescent="0.2">
      <c r="A45" s="4" t="s">
        <v>4</v>
      </c>
      <c r="B45">
        <v>0</v>
      </c>
      <c r="C45">
        <v>0</v>
      </c>
      <c r="D45">
        <v>0</v>
      </c>
      <c r="E45" s="5">
        <v>0</v>
      </c>
      <c r="H45" s="4" t="s">
        <v>4</v>
      </c>
      <c r="I45">
        <v>0</v>
      </c>
      <c r="J45">
        <v>0</v>
      </c>
      <c r="K45">
        <v>3</v>
      </c>
      <c r="L45" s="5">
        <v>5</v>
      </c>
    </row>
    <row r="46" spans="1:13" x14ac:dyDescent="0.2">
      <c r="A46" s="6" t="s">
        <v>6</v>
      </c>
      <c r="B46" s="7">
        <v>0</v>
      </c>
      <c r="C46" s="7">
        <v>0</v>
      </c>
      <c r="D46" s="7">
        <v>0</v>
      </c>
      <c r="E46" s="8">
        <v>0</v>
      </c>
      <c r="H46" s="6" t="s">
        <v>6</v>
      </c>
      <c r="I46" s="7">
        <v>0</v>
      </c>
      <c r="J46" s="7">
        <v>0</v>
      </c>
      <c r="K46" s="7">
        <v>1</v>
      </c>
      <c r="L46" s="8">
        <v>5</v>
      </c>
    </row>
    <row r="48" spans="1:13" x14ac:dyDescent="0.2">
      <c r="A48" s="9" t="s">
        <v>34</v>
      </c>
      <c r="B48" s="2" t="s">
        <v>0</v>
      </c>
      <c r="C48" s="2" t="s">
        <v>1</v>
      </c>
      <c r="D48" s="2" t="s">
        <v>2</v>
      </c>
      <c r="E48" s="3" t="s">
        <v>8</v>
      </c>
      <c r="H48" s="9" t="s">
        <v>32</v>
      </c>
      <c r="I48" s="2" t="s">
        <v>0</v>
      </c>
      <c r="J48" s="2" t="s">
        <v>1</v>
      </c>
      <c r="K48" s="2" t="s">
        <v>2</v>
      </c>
      <c r="L48" s="3" t="s">
        <v>8</v>
      </c>
    </row>
    <row r="49" spans="1:12" x14ac:dyDescent="0.2">
      <c r="A49" s="4" t="s">
        <v>35</v>
      </c>
      <c r="B49">
        <v>1</v>
      </c>
      <c r="C49">
        <v>1</v>
      </c>
      <c r="D49">
        <v>0</v>
      </c>
      <c r="E49" s="5">
        <v>3</v>
      </c>
      <c r="H49" s="4" t="s">
        <v>35</v>
      </c>
      <c r="I49">
        <v>0</v>
      </c>
      <c r="J49">
        <v>0</v>
      </c>
      <c r="K49">
        <v>2</v>
      </c>
      <c r="L49" s="5">
        <v>5</v>
      </c>
    </row>
    <row r="50" spans="1:12" x14ac:dyDescent="0.2">
      <c r="A50" s="4" t="s">
        <v>7</v>
      </c>
      <c r="B50">
        <v>0</v>
      </c>
      <c r="C50">
        <v>0</v>
      </c>
      <c r="D50">
        <v>0</v>
      </c>
      <c r="E50" s="5">
        <v>0</v>
      </c>
      <c r="H50" s="4" t="s">
        <v>7</v>
      </c>
      <c r="I50">
        <v>0</v>
      </c>
      <c r="J50">
        <v>0</v>
      </c>
      <c r="K50">
        <v>1</v>
      </c>
      <c r="L50" s="5">
        <v>5</v>
      </c>
    </row>
    <row r="51" spans="1:12" x14ac:dyDescent="0.2">
      <c r="A51" s="4" t="s">
        <v>4</v>
      </c>
      <c r="B51">
        <v>0</v>
      </c>
      <c r="C51">
        <v>0</v>
      </c>
      <c r="D51">
        <v>0</v>
      </c>
      <c r="E51" s="5">
        <v>0</v>
      </c>
      <c r="H51" s="4" t="s">
        <v>4</v>
      </c>
      <c r="I51">
        <v>0</v>
      </c>
      <c r="J51">
        <v>0</v>
      </c>
      <c r="K51">
        <v>2</v>
      </c>
      <c r="L51" s="5">
        <v>5</v>
      </c>
    </row>
    <row r="52" spans="1:12" x14ac:dyDescent="0.2">
      <c r="A52" s="6" t="s">
        <v>6</v>
      </c>
      <c r="B52" s="7">
        <v>0</v>
      </c>
      <c r="C52" s="7">
        <v>0</v>
      </c>
      <c r="D52" s="7">
        <v>0</v>
      </c>
      <c r="E52" s="8">
        <v>0</v>
      </c>
      <c r="H52" s="6" t="s">
        <v>6</v>
      </c>
      <c r="I52" s="7">
        <v>0</v>
      </c>
      <c r="J52" s="7">
        <v>0</v>
      </c>
      <c r="K52" s="7">
        <v>0</v>
      </c>
      <c r="L52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Citation</vt:lpstr>
      <vt:lpstr>Likert Survey Data</vt:lpstr>
      <vt:lpstr>HVO Fig8 &amp; Fig10 </vt:lpstr>
      <vt:lpstr>CMs Fig10</vt:lpstr>
      <vt:lpstr>News Media Fig9 &amp; Fig10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Jamie Farquharson</cp:lastModifiedBy>
  <dcterms:created xsi:type="dcterms:W3CDTF">2021-08-27T17:26:47Z</dcterms:created>
  <dcterms:modified xsi:type="dcterms:W3CDTF">2023-02-05T10:22:52Z</dcterms:modified>
</cp:coreProperties>
</file>